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PBK\Arbeitszeitkontrolle\2025\"/>
    </mc:Choice>
  </mc:AlternateContent>
  <xr:revisionPtr revIDLastSave="0" documentId="13_ncr:1_{79E2B2C2-5547-4DE1-AD45-8F5D005C678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ZK 2024" sheetId="1" r:id="rId1"/>
  </sheets>
  <definedNames>
    <definedName name="_xlnm.Print_Titles" localSheetId="0">'AZK 2024'!$1:$12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0" i="1" l="1"/>
  <c r="AM11" i="1"/>
  <c r="AL11" i="1"/>
  <c r="AM10" i="1"/>
  <c r="AL10" i="1"/>
  <c r="AM9" i="1"/>
  <c r="AL9" i="1"/>
  <c r="AM8" i="1"/>
  <c r="AL8" i="1"/>
  <c r="AM7" i="1"/>
  <c r="AL7" i="1"/>
  <c r="AM6" i="1"/>
  <c r="AL6" i="1"/>
  <c r="AM5" i="1"/>
  <c r="AL5" i="1"/>
  <c r="AM4" i="1"/>
  <c r="AL4" i="1"/>
  <c r="AM3" i="1"/>
  <c r="AL3" i="1"/>
  <c r="AI170" i="1" l="1"/>
  <c r="AI169" i="1"/>
  <c r="AI168" i="1"/>
  <c r="AI166" i="1"/>
  <c r="AI165" i="1"/>
  <c r="AI164" i="1"/>
  <c r="AI163" i="1"/>
  <c r="AI162" i="1"/>
  <c r="AI161" i="1"/>
  <c r="AE165" i="1"/>
  <c r="Q165" i="1"/>
  <c r="J170" i="1"/>
  <c r="J169" i="1"/>
  <c r="J168" i="1"/>
  <c r="J166" i="1"/>
  <c r="J165" i="1"/>
  <c r="AH163" i="1"/>
  <c r="AG163" i="1"/>
  <c r="AF163" i="1"/>
  <c r="AE170" i="1"/>
  <c r="X170" i="1"/>
  <c r="Q170" i="1"/>
  <c r="AE169" i="1"/>
  <c r="X169" i="1"/>
  <c r="Q169" i="1"/>
  <c r="AE168" i="1"/>
  <c r="X168" i="1"/>
  <c r="Q168" i="1"/>
  <c r="X165" i="1"/>
  <c r="AE163" i="1"/>
  <c r="AD163" i="1"/>
  <c r="AC163" i="1"/>
  <c r="AB163" i="1"/>
  <c r="AA163" i="1"/>
  <c r="Z163" i="1"/>
  <c r="Y163" i="1"/>
  <c r="AE166" i="1" s="1"/>
  <c r="X163" i="1"/>
  <c r="W163" i="1"/>
  <c r="V163" i="1"/>
  <c r="U163" i="1"/>
  <c r="T163" i="1"/>
  <c r="S163" i="1"/>
  <c r="R163" i="1"/>
  <c r="X166" i="1" s="1"/>
  <c r="Q163" i="1"/>
  <c r="P163" i="1"/>
  <c r="O163" i="1"/>
  <c r="N163" i="1"/>
  <c r="M163" i="1"/>
  <c r="L163" i="1"/>
  <c r="K163" i="1"/>
  <c r="Q166" i="1" s="1"/>
  <c r="J163" i="1"/>
  <c r="I163" i="1"/>
  <c r="H163" i="1"/>
  <c r="G163" i="1"/>
  <c r="F163" i="1"/>
  <c r="E163" i="1"/>
  <c r="D163" i="1"/>
  <c r="AI157" i="1"/>
  <c r="AI156" i="1"/>
  <c r="AI155" i="1"/>
  <c r="AI153" i="1"/>
  <c r="AI152" i="1"/>
  <c r="AI151" i="1"/>
  <c r="AI148" i="1"/>
  <c r="AI150" i="1"/>
  <c r="AI149" i="1"/>
  <c r="AG157" i="1"/>
  <c r="AG156" i="1"/>
  <c r="AG155" i="1"/>
  <c r="AG153" i="1"/>
  <c r="AG152" i="1"/>
  <c r="L152" i="1"/>
  <c r="E156" i="1"/>
  <c r="E157" i="1"/>
  <c r="E155" i="1"/>
  <c r="E153" i="1"/>
  <c r="E152" i="1"/>
  <c r="AG150" i="1"/>
  <c r="AF150" i="1"/>
  <c r="Z157" i="1"/>
  <c r="S157" i="1"/>
  <c r="L157" i="1"/>
  <c r="Z156" i="1"/>
  <c r="S156" i="1"/>
  <c r="L156" i="1"/>
  <c r="Z155" i="1"/>
  <c r="S155" i="1"/>
  <c r="L155" i="1"/>
  <c r="Z152" i="1"/>
  <c r="S152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Z153" i="1" s="1"/>
  <c r="S150" i="1"/>
  <c r="R150" i="1"/>
  <c r="Q150" i="1"/>
  <c r="P150" i="1"/>
  <c r="O150" i="1"/>
  <c r="N150" i="1"/>
  <c r="M150" i="1"/>
  <c r="S153" i="1" s="1"/>
  <c r="L150" i="1"/>
  <c r="K150" i="1"/>
  <c r="J150" i="1"/>
  <c r="I150" i="1"/>
  <c r="H150" i="1"/>
  <c r="G150" i="1"/>
  <c r="F150" i="1"/>
  <c r="L153" i="1" s="1"/>
  <c r="E150" i="1"/>
  <c r="D150" i="1"/>
  <c r="AI144" i="1"/>
  <c r="AI143" i="1"/>
  <c r="AI142" i="1"/>
  <c r="AI140" i="1"/>
  <c r="AI139" i="1"/>
  <c r="AI138" i="1"/>
  <c r="AI137" i="1"/>
  <c r="AI136" i="1"/>
  <c r="AI135" i="1"/>
  <c r="AC139" i="1"/>
  <c r="H144" i="1"/>
  <c r="H143" i="1"/>
  <c r="H142" i="1"/>
  <c r="H140" i="1"/>
  <c r="H139" i="1"/>
  <c r="AF137" i="1"/>
  <c r="AG137" i="1"/>
  <c r="AH137" i="1"/>
  <c r="AI126" i="1"/>
  <c r="AI128" i="1"/>
  <c r="AI129" i="1"/>
  <c r="AI130" i="1"/>
  <c r="AI125" i="1"/>
  <c r="AI124" i="1"/>
  <c r="AI121" i="1"/>
  <c r="AE125" i="1"/>
  <c r="AI123" i="1"/>
  <c r="AI122" i="1"/>
  <c r="AE128" i="1"/>
  <c r="J128" i="1"/>
  <c r="J126" i="1"/>
  <c r="J125" i="1"/>
  <c r="AG123" i="1"/>
  <c r="AF123" i="1"/>
  <c r="AE130" i="1"/>
  <c r="X130" i="1"/>
  <c r="Q130" i="1"/>
  <c r="J130" i="1"/>
  <c r="AE129" i="1"/>
  <c r="X129" i="1"/>
  <c r="Q129" i="1"/>
  <c r="J129" i="1"/>
  <c r="X128" i="1"/>
  <c r="Q128" i="1"/>
  <c r="X125" i="1"/>
  <c r="Q125" i="1"/>
  <c r="AE123" i="1"/>
  <c r="AD123" i="1"/>
  <c r="AC123" i="1"/>
  <c r="AB123" i="1"/>
  <c r="AA123" i="1"/>
  <c r="Z123" i="1"/>
  <c r="Y123" i="1"/>
  <c r="AE126" i="1" s="1"/>
  <c r="X123" i="1"/>
  <c r="W123" i="1"/>
  <c r="V123" i="1"/>
  <c r="U123" i="1"/>
  <c r="T123" i="1"/>
  <c r="S123" i="1"/>
  <c r="R123" i="1"/>
  <c r="X126" i="1" s="1"/>
  <c r="Q123" i="1"/>
  <c r="P123" i="1"/>
  <c r="O123" i="1"/>
  <c r="N123" i="1"/>
  <c r="M123" i="1"/>
  <c r="L123" i="1"/>
  <c r="K123" i="1"/>
  <c r="Q126" i="1" s="1"/>
  <c r="J123" i="1"/>
  <c r="I123" i="1"/>
  <c r="H123" i="1"/>
  <c r="G123" i="1"/>
  <c r="F123" i="1"/>
  <c r="E123" i="1"/>
  <c r="D123" i="1"/>
  <c r="AI113" i="1"/>
  <c r="AI117" i="1"/>
  <c r="AI116" i="1"/>
  <c r="AI115" i="1"/>
  <c r="AI112" i="1"/>
  <c r="AI111" i="1"/>
  <c r="AI110" i="1"/>
  <c r="AI109" i="1"/>
  <c r="AI108" i="1"/>
  <c r="AH117" i="1"/>
  <c r="AH116" i="1"/>
  <c r="AH115" i="1"/>
  <c r="AH113" i="1"/>
  <c r="AH112" i="1"/>
  <c r="M112" i="1"/>
  <c r="F117" i="1"/>
  <c r="F116" i="1"/>
  <c r="F115" i="1"/>
  <c r="F113" i="1"/>
  <c r="F112" i="1"/>
  <c r="AH110" i="1"/>
  <c r="AG110" i="1"/>
  <c r="AI102" i="1"/>
  <c r="AI100" i="1"/>
  <c r="AI96" i="1"/>
  <c r="AI95" i="1"/>
  <c r="AI104" i="1"/>
  <c r="AI103" i="1"/>
  <c r="AI99" i="1"/>
  <c r="AI98" i="1"/>
  <c r="AI97" i="1"/>
  <c r="P104" i="1"/>
  <c r="P103" i="1"/>
  <c r="P102" i="1"/>
  <c r="P100" i="1"/>
  <c r="P99" i="1"/>
  <c r="I102" i="1"/>
  <c r="I104" i="1"/>
  <c r="I103" i="1"/>
  <c r="I100" i="1"/>
  <c r="I99" i="1"/>
  <c r="AD99" i="1"/>
  <c r="AD104" i="1"/>
  <c r="W104" i="1"/>
  <c r="AD103" i="1"/>
  <c r="W103" i="1"/>
  <c r="AD102" i="1"/>
  <c r="W102" i="1"/>
  <c r="W99" i="1"/>
  <c r="AG97" i="1"/>
  <c r="AF97" i="1"/>
  <c r="AE97" i="1"/>
  <c r="AD97" i="1"/>
  <c r="AC97" i="1"/>
  <c r="AB97" i="1"/>
  <c r="AA97" i="1"/>
  <c r="Z97" i="1"/>
  <c r="Y97" i="1"/>
  <c r="X97" i="1"/>
  <c r="AD100" i="1" s="1"/>
  <c r="W97" i="1"/>
  <c r="V97" i="1"/>
  <c r="U97" i="1"/>
  <c r="T97" i="1"/>
  <c r="S97" i="1"/>
  <c r="R97" i="1"/>
  <c r="W100" i="1" s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I90" i="1"/>
  <c r="AI89" i="1"/>
  <c r="AI88" i="1"/>
  <c r="AI86" i="1"/>
  <c r="AI85" i="1"/>
  <c r="AI84" i="1"/>
  <c r="AI83" i="1"/>
  <c r="AI82" i="1"/>
  <c r="AI81" i="1"/>
  <c r="AF90" i="1"/>
  <c r="AF89" i="1"/>
  <c r="AF88" i="1"/>
  <c r="AF86" i="1"/>
  <c r="AF85" i="1"/>
  <c r="K90" i="1"/>
  <c r="K89" i="1"/>
  <c r="K88" i="1"/>
  <c r="K86" i="1"/>
  <c r="K85" i="1"/>
  <c r="D90" i="1"/>
  <c r="D89" i="1"/>
  <c r="D88" i="1"/>
  <c r="D86" i="1"/>
  <c r="D85" i="1"/>
  <c r="AG83" i="1"/>
  <c r="AI77" i="1"/>
  <c r="AI76" i="1"/>
  <c r="AI75" i="1"/>
  <c r="AI73" i="1"/>
  <c r="AI72" i="1"/>
  <c r="AI71" i="1"/>
  <c r="AI70" i="1"/>
  <c r="AI69" i="1"/>
  <c r="AI68" i="1"/>
  <c r="AH70" i="1"/>
  <c r="N77" i="1"/>
  <c r="N76" i="1"/>
  <c r="N75" i="1"/>
  <c r="N73" i="1"/>
  <c r="N72" i="1"/>
  <c r="G77" i="1"/>
  <c r="G76" i="1"/>
  <c r="G75" i="1"/>
  <c r="G73" i="1"/>
  <c r="G72" i="1"/>
  <c r="AB77" i="1"/>
  <c r="U77" i="1"/>
  <c r="AB76" i="1"/>
  <c r="U76" i="1"/>
  <c r="AB75" i="1"/>
  <c r="U75" i="1"/>
  <c r="AB72" i="1"/>
  <c r="U72" i="1"/>
  <c r="AG70" i="1"/>
  <c r="AF70" i="1"/>
  <c r="AE70" i="1"/>
  <c r="AD70" i="1"/>
  <c r="AC70" i="1"/>
  <c r="AB70" i="1"/>
  <c r="AA70" i="1"/>
  <c r="Z70" i="1"/>
  <c r="Y70" i="1"/>
  <c r="X70" i="1"/>
  <c r="W70" i="1"/>
  <c r="V70" i="1"/>
  <c r="AB73" i="1" s="1"/>
  <c r="U70" i="1"/>
  <c r="T70" i="1"/>
  <c r="S70" i="1"/>
  <c r="R70" i="1"/>
  <c r="Q70" i="1"/>
  <c r="P70" i="1"/>
  <c r="O70" i="1"/>
  <c r="U73" i="1" s="1"/>
  <c r="N70" i="1"/>
  <c r="M70" i="1"/>
  <c r="L70" i="1"/>
  <c r="K70" i="1"/>
  <c r="J70" i="1"/>
  <c r="I70" i="1"/>
  <c r="H70" i="1"/>
  <c r="G70" i="1"/>
  <c r="F70" i="1"/>
  <c r="E70" i="1"/>
  <c r="D70" i="1"/>
  <c r="AI64" i="1"/>
  <c r="AI63" i="1"/>
  <c r="AI62" i="1"/>
  <c r="AI60" i="1"/>
  <c r="AI59" i="1"/>
  <c r="AI58" i="1"/>
  <c r="AI57" i="1"/>
  <c r="AI56" i="1"/>
  <c r="AI55" i="1"/>
  <c r="I64" i="1"/>
  <c r="I63" i="1"/>
  <c r="I62" i="1"/>
  <c r="I60" i="1"/>
  <c r="I59" i="1"/>
  <c r="AI50" i="1"/>
  <c r="AI49" i="1"/>
  <c r="AI48" i="1"/>
  <c r="AI46" i="1"/>
  <c r="AI45" i="1"/>
  <c r="AI44" i="1"/>
  <c r="AI43" i="1"/>
  <c r="AI42" i="1"/>
  <c r="AI41" i="1"/>
  <c r="AG50" i="1"/>
  <c r="AG49" i="1"/>
  <c r="AG48" i="1"/>
  <c r="AG46" i="1"/>
  <c r="AG45" i="1"/>
  <c r="S49" i="1"/>
  <c r="S48" i="1"/>
  <c r="S46" i="1"/>
  <c r="S45" i="1"/>
  <c r="L50" i="1"/>
  <c r="L49" i="1"/>
  <c r="L48" i="1"/>
  <c r="L46" i="1"/>
  <c r="L45" i="1"/>
  <c r="AG57" i="1"/>
  <c r="Z50" i="1"/>
  <c r="Z49" i="1"/>
  <c r="Z48" i="1"/>
  <c r="Z46" i="1"/>
  <c r="Z45" i="1"/>
  <c r="S50" i="1"/>
  <c r="E50" i="1"/>
  <c r="E49" i="1"/>
  <c r="E48" i="1"/>
  <c r="E46" i="1"/>
  <c r="E45" i="1"/>
  <c r="AH43" i="1"/>
  <c r="AI37" i="1"/>
  <c r="AI36" i="1"/>
  <c r="AI35" i="1"/>
  <c r="AI33" i="1"/>
  <c r="AI32" i="1"/>
  <c r="AI31" i="1"/>
  <c r="AI30" i="1"/>
  <c r="AI29" i="1"/>
  <c r="AI28" i="1"/>
  <c r="Z36" i="1"/>
  <c r="Z35" i="1"/>
  <c r="Z33" i="1"/>
  <c r="Z32" i="1"/>
  <c r="L37" i="1"/>
  <c r="L36" i="1"/>
  <c r="L35" i="1"/>
  <c r="L33" i="1"/>
  <c r="L32" i="1"/>
  <c r="E37" i="1"/>
  <c r="E36" i="1"/>
  <c r="E35" i="1"/>
  <c r="E33" i="1"/>
  <c r="E32" i="1"/>
  <c r="AE30" i="1"/>
  <c r="AM19" i="1"/>
  <c r="AI24" i="1"/>
  <c r="AI23" i="1"/>
  <c r="AI22" i="1"/>
  <c r="AI20" i="1"/>
  <c r="AI19" i="1"/>
  <c r="AI18" i="1"/>
  <c r="AI17" i="1"/>
  <c r="AI16" i="1"/>
  <c r="AI15" i="1"/>
  <c r="AC19" i="1"/>
  <c r="AC24" i="1"/>
  <c r="AC23" i="1"/>
  <c r="AC22" i="1"/>
  <c r="AC20" i="1"/>
  <c r="O24" i="1"/>
  <c r="O23" i="1"/>
  <c r="O22" i="1"/>
  <c r="O20" i="1"/>
  <c r="O19" i="1"/>
  <c r="H24" i="1"/>
  <c r="H23" i="1"/>
  <c r="H22" i="1"/>
  <c r="H20" i="1"/>
  <c r="H19" i="1"/>
  <c r="AH17" i="1"/>
  <c r="AG17" i="1"/>
  <c r="U17" i="1" l="1"/>
  <c r="V140" i="1"/>
  <c r="S32" i="1"/>
  <c r="AE137" i="1"/>
  <c r="AD137" i="1"/>
  <c r="AC137" i="1"/>
  <c r="AB137" i="1"/>
  <c r="AA137" i="1"/>
  <c r="Z137" i="1"/>
  <c r="Y137" i="1"/>
  <c r="AC140" i="1" s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AF110" i="1"/>
  <c r="AE110" i="1"/>
  <c r="AD110" i="1"/>
  <c r="AC110" i="1"/>
  <c r="AB110" i="1"/>
  <c r="AA110" i="1"/>
  <c r="Z110" i="1"/>
  <c r="Y110" i="1"/>
  <c r="AA113" i="1" s="1"/>
  <c r="X110" i="1"/>
  <c r="W110" i="1"/>
  <c r="V110" i="1"/>
  <c r="U110" i="1"/>
  <c r="T110" i="1"/>
  <c r="S110" i="1"/>
  <c r="R110" i="1"/>
  <c r="Q110" i="1"/>
  <c r="P110" i="1"/>
  <c r="O110" i="1"/>
  <c r="N110" i="1"/>
  <c r="T113" i="1" s="1"/>
  <c r="M110" i="1"/>
  <c r="L110" i="1"/>
  <c r="K110" i="1"/>
  <c r="J110" i="1"/>
  <c r="I110" i="1"/>
  <c r="H110" i="1"/>
  <c r="G110" i="1"/>
  <c r="F110" i="1"/>
  <c r="E110" i="1"/>
  <c r="D110" i="1"/>
  <c r="AH97" i="1"/>
  <c r="AF83" i="1"/>
  <c r="AE83" i="1"/>
  <c r="AD83" i="1"/>
  <c r="AC83" i="1"/>
  <c r="AB83" i="1"/>
  <c r="AA83" i="1"/>
  <c r="Z83" i="1"/>
  <c r="Y83" i="1"/>
  <c r="Y86" i="1" s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F57" i="1"/>
  <c r="AE57" i="1"/>
  <c r="AD57" i="1"/>
  <c r="AC57" i="1"/>
  <c r="AB57" i="1"/>
  <c r="AA57" i="1"/>
  <c r="Z57" i="1"/>
  <c r="Y57" i="1"/>
  <c r="AD60" i="1" s="1"/>
  <c r="X57" i="1"/>
  <c r="W57" i="1"/>
  <c r="V57" i="1"/>
  <c r="U57" i="1"/>
  <c r="T57" i="1"/>
  <c r="S57" i="1"/>
  <c r="R57" i="1"/>
  <c r="Q57" i="1"/>
  <c r="W60" i="1" s="1"/>
  <c r="P57" i="1"/>
  <c r="O57" i="1"/>
  <c r="N57" i="1"/>
  <c r="M57" i="1"/>
  <c r="P60" i="1" s="1"/>
  <c r="L57" i="1"/>
  <c r="K57" i="1"/>
  <c r="J57" i="1"/>
  <c r="I57" i="1"/>
  <c r="H57" i="1"/>
  <c r="G57" i="1"/>
  <c r="F57" i="1"/>
  <c r="E57" i="1"/>
  <c r="D57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S33" i="1" s="1"/>
  <c r="L30" i="1"/>
  <c r="K30" i="1"/>
  <c r="J30" i="1"/>
  <c r="I30" i="1"/>
  <c r="H30" i="1"/>
  <c r="G30" i="1"/>
  <c r="F30" i="1"/>
  <c r="E30" i="1"/>
  <c r="D30" i="1"/>
  <c r="V19" i="1"/>
  <c r="AF17" i="1"/>
  <c r="AE17" i="1"/>
  <c r="AD17" i="1"/>
  <c r="AC17" i="1"/>
  <c r="AB17" i="1"/>
  <c r="AA17" i="1"/>
  <c r="Z17" i="1"/>
  <c r="Y17" i="1"/>
  <c r="X17" i="1"/>
  <c r="W17" i="1"/>
  <c r="V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O140" i="1" l="1"/>
  <c r="M113" i="1"/>
  <c r="R86" i="1"/>
  <c r="V20" i="1"/>
  <c r="AM165" i="1" l="1"/>
  <c r="O139" i="1"/>
  <c r="AA112" i="1"/>
  <c r="T112" i="1"/>
  <c r="P62" i="1"/>
  <c r="AD63" i="1"/>
  <c r="AD59" i="1"/>
  <c r="W59" i="1"/>
  <c r="P59" i="1"/>
  <c r="AC144" i="1"/>
  <c r="V144" i="1"/>
  <c r="O144" i="1"/>
  <c r="AC143" i="1"/>
  <c r="V143" i="1"/>
  <c r="O143" i="1"/>
  <c r="AC142" i="1"/>
  <c r="V142" i="1"/>
  <c r="O142" i="1"/>
  <c r="V139" i="1"/>
  <c r="AA117" i="1"/>
  <c r="T117" i="1"/>
  <c r="M117" i="1"/>
  <c r="AA116" i="1"/>
  <c r="T116" i="1"/>
  <c r="M116" i="1"/>
  <c r="AA115" i="1"/>
  <c r="T115" i="1"/>
  <c r="M115" i="1"/>
  <c r="Y90" i="1"/>
  <c r="R90" i="1"/>
  <c r="Y89" i="1"/>
  <c r="R89" i="1"/>
  <c r="Y88" i="1"/>
  <c r="R88" i="1"/>
  <c r="Y85" i="1"/>
  <c r="R85" i="1"/>
  <c r="AD64" i="1"/>
  <c r="W64" i="1"/>
  <c r="P64" i="1"/>
  <c r="W63" i="1"/>
  <c r="P63" i="1"/>
  <c r="AD62" i="1"/>
  <c r="W62" i="1"/>
  <c r="Z37" i="1"/>
  <c r="S37" i="1"/>
  <c r="S36" i="1"/>
  <c r="S35" i="1"/>
  <c r="V24" i="1"/>
  <c r="V23" i="1"/>
  <c r="V22" i="1"/>
  <c r="AK95" i="1" l="1"/>
  <c r="AM152" i="1"/>
  <c r="AM139" i="1"/>
  <c r="AM125" i="1"/>
  <c r="AM112" i="1"/>
  <c r="AM99" i="1"/>
  <c r="AM85" i="1"/>
  <c r="AM72" i="1"/>
  <c r="AM59" i="1"/>
  <c r="AM45" i="1"/>
  <c r="AM32" i="1"/>
  <c r="AL24" i="1"/>
  <c r="AK161" i="1" l="1"/>
  <c r="AK148" i="1"/>
  <c r="AK135" i="1"/>
  <c r="AK108" i="1"/>
  <c r="AK121" i="1"/>
  <c r="AK81" i="1"/>
  <c r="AK55" i="1"/>
  <c r="AK68" i="1"/>
  <c r="AK41" i="1"/>
  <c r="AK15" i="1"/>
  <c r="AN20" i="1"/>
  <c r="AL104" i="1" l="1"/>
  <c r="AL90" i="1"/>
  <c r="AL37" i="1"/>
  <c r="AL117" i="1"/>
  <c r="AL130" i="1"/>
  <c r="AL50" i="1"/>
  <c r="AL64" i="1"/>
  <c r="AL77" i="1"/>
  <c r="AN46" i="1" l="1"/>
  <c r="AK24" i="1"/>
  <c r="AN15" i="1" l="1"/>
  <c r="AN24" i="1" s="1"/>
  <c r="AL170" i="1" l="1"/>
  <c r="AL144" i="1"/>
  <c r="AL157" i="1"/>
  <c r="AN73" i="1" l="1"/>
  <c r="AN100" i="1"/>
  <c r="AN166" i="1"/>
  <c r="AN126" i="1" l="1"/>
  <c r="AN140" i="1"/>
  <c r="AN153" i="1"/>
  <c r="AN86" i="1" l="1"/>
  <c r="AN113" i="1"/>
  <c r="AK28" i="1" l="1"/>
  <c r="AN33" i="1" s="1"/>
  <c r="AK157" i="1" l="1"/>
  <c r="AN157" i="1" s="1"/>
  <c r="AK130" i="1"/>
  <c r="AN130" i="1" s="1"/>
  <c r="AK37" i="1"/>
  <c r="AN37" i="1" s="1"/>
  <c r="AK117" i="1"/>
  <c r="AN117" i="1" s="1"/>
  <c r="AK144" i="1"/>
  <c r="AN144" i="1" s="1"/>
  <c r="AK64" i="1"/>
  <c r="AN64" i="1" s="1"/>
  <c r="AK170" i="1"/>
  <c r="AN170" i="1" s="1"/>
  <c r="AK104" i="1"/>
  <c r="AN104" i="1" s="1"/>
  <c r="AK90" i="1"/>
  <c r="AN90" i="1" s="1"/>
  <c r="AK77" i="1"/>
  <c r="AN77" i="1" s="1"/>
  <c r="AK50" i="1"/>
  <c r="AN50" i="1" s="1"/>
</calcChain>
</file>

<file path=xl/sharedStrings.xml><?xml version="1.0" encoding="utf-8"?>
<sst xmlns="http://schemas.openxmlformats.org/spreadsheetml/2006/main" count="418" uniqueCount="189">
  <si>
    <t>Total</t>
  </si>
  <si>
    <t>6.1.2</t>
  </si>
  <si>
    <t>9.4</t>
  </si>
  <si>
    <t>6.1.10</t>
  </si>
  <si>
    <t>+/- Sept.</t>
  </si>
  <si>
    <t>+/- Nov.</t>
  </si>
  <si>
    <t>+/- Jan.</t>
  </si>
  <si>
    <t>Mai</t>
  </si>
  <si>
    <t>Total Mai</t>
  </si>
  <si>
    <t>+/- Mai</t>
  </si>
  <si>
    <t>4.1 h</t>
  </si>
  <si>
    <t>7.38 h</t>
  </si>
  <si>
    <t>6.56 h</t>
  </si>
  <si>
    <t>5.74 h</t>
  </si>
  <si>
    <t>4.92 h</t>
  </si>
  <si>
    <t>3.28 h</t>
  </si>
  <si>
    <t>2.46 h</t>
  </si>
  <si>
    <t>1.64 h</t>
  </si>
  <si>
    <t>0.82 h</t>
  </si>
  <si>
    <r>
      <rPr>
        <sz val="10"/>
        <color theme="1"/>
        <rFont val="Calibri"/>
        <family val="2"/>
      </rPr>
      <t>©</t>
    </r>
    <r>
      <rPr>
        <sz val="8.5"/>
        <color theme="1"/>
        <rFont val="Arial"/>
        <family val="2"/>
      </rPr>
      <t xml:space="preserve"> ZPBK Platten / C. Lustenberger</t>
    </r>
  </si>
  <si>
    <t>Heures de travail normales par jour  8.2h (100%)</t>
  </si>
  <si>
    <t>Contrôle des heures de travail 2025</t>
  </si>
  <si>
    <t>Nom</t>
  </si>
  <si>
    <t>Prénom</t>
  </si>
  <si>
    <t>Date de naissance</t>
  </si>
  <si>
    <t>Catégorie de salaire</t>
  </si>
  <si>
    <t>Occupé de à</t>
  </si>
  <si>
    <t>Droit aux vacances</t>
  </si>
  <si>
    <t>Emploi en %</t>
  </si>
  <si>
    <t>Pour les jours de vacances, il faut indiquer la valeur 8.2 dans la liste ci-dessous!</t>
  </si>
  <si>
    <t>Samedi</t>
  </si>
  <si>
    <t>Absences (excusées)</t>
  </si>
  <si>
    <t>Dimanche</t>
  </si>
  <si>
    <t>Liste peut être complétée par de propres couleurs</t>
  </si>
  <si>
    <t>Jour férié payé</t>
  </si>
  <si>
    <t>Vacances</t>
  </si>
  <si>
    <t>Militaire / Protection civile</t>
  </si>
  <si>
    <t>Maladie</t>
  </si>
  <si>
    <t>Accident</t>
  </si>
  <si>
    <t>Heures manquantes (inexcusées)</t>
  </si>
  <si>
    <t>Jours de vacances pour temps partiel</t>
  </si>
  <si>
    <t>Temps de travail par jour pour le temps partiel</t>
  </si>
  <si>
    <t>Les jours de fériés sont à saisir aves ces données</t>
  </si>
  <si>
    <t>Janvier</t>
  </si>
  <si>
    <t xml:space="preserve">Temps de travail effectif de 06h00-20h00 </t>
  </si>
  <si>
    <t>Temps de déplacement effectif toute la journée</t>
  </si>
  <si>
    <t>Temps de dépl. comptant comme h. de trav.(att. autom.)</t>
  </si>
  <si>
    <t>Jours fériés / Di / Sa dès 15h00 et jours ouvrables 20h00-6h00</t>
  </si>
  <si>
    <t>Total semaine sans temps de déplacement</t>
  </si>
  <si>
    <t xml:space="preserve">Total semaine avec temps de déplacement </t>
  </si>
  <si>
    <t>Remarques / couleurs</t>
  </si>
  <si>
    <t>Suppl. de temps 25%</t>
  </si>
  <si>
    <t>Suppl. de temps 50%</t>
  </si>
  <si>
    <t>Suppl. de temps 100%</t>
  </si>
  <si>
    <t>Février</t>
  </si>
  <si>
    <t>Mars</t>
  </si>
  <si>
    <t>Avril</t>
  </si>
  <si>
    <t>Juin</t>
  </si>
  <si>
    <t>Juillet</t>
  </si>
  <si>
    <t>Août</t>
  </si>
  <si>
    <t>Septembre</t>
  </si>
  <si>
    <t>Octobre</t>
  </si>
  <si>
    <t>Novembre</t>
  </si>
  <si>
    <t>Décembre</t>
  </si>
  <si>
    <t>CCNT
art.</t>
  </si>
  <si>
    <t>SC 1</t>
  </si>
  <si>
    <t>SC 2</t>
  </si>
  <si>
    <t>SC 3</t>
  </si>
  <si>
    <t>SC 4</t>
  </si>
  <si>
    <t>SC 5</t>
  </si>
  <si>
    <t>SC 6</t>
  </si>
  <si>
    <t>SC 7</t>
  </si>
  <si>
    <t>SC 8</t>
  </si>
  <si>
    <t>SC 9</t>
  </si>
  <si>
    <t>SC 10</t>
  </si>
  <si>
    <t>SC 11</t>
  </si>
  <si>
    <t>SC 12</t>
  </si>
  <si>
    <t>SC 13</t>
  </si>
  <si>
    <t>SC 14</t>
  </si>
  <si>
    <t>SC 15</t>
  </si>
  <si>
    <t>SC 16</t>
  </si>
  <si>
    <t>SC 17</t>
  </si>
  <si>
    <t>SC 18</t>
  </si>
  <si>
    <t>SC 19</t>
  </si>
  <si>
    <t>SC 20</t>
  </si>
  <si>
    <t>SC 21</t>
  </si>
  <si>
    <t>SC 22</t>
  </si>
  <si>
    <t>SC 23</t>
  </si>
  <si>
    <t>SC 24</t>
  </si>
  <si>
    <t>SC 25</t>
  </si>
  <si>
    <t>SC 26</t>
  </si>
  <si>
    <t>SC 27</t>
  </si>
  <si>
    <t>SC 28</t>
  </si>
  <si>
    <t>SC 29</t>
  </si>
  <si>
    <t>SC 30</t>
  </si>
  <si>
    <t>SC 31</t>
  </si>
  <si>
    <t>SC 32</t>
  </si>
  <si>
    <t>SC 33</t>
  </si>
  <si>
    <t>SC 34</t>
  </si>
  <si>
    <t>SC 35</t>
  </si>
  <si>
    <t>SC 36</t>
  </si>
  <si>
    <t>SC 37</t>
  </si>
  <si>
    <t>SC 38</t>
  </si>
  <si>
    <t>SC 39</t>
  </si>
  <si>
    <t>SC 40</t>
  </si>
  <si>
    <t>SC40</t>
  </si>
  <si>
    <t>SC 41</t>
  </si>
  <si>
    <t>SC 42</t>
  </si>
  <si>
    <t>SC 43</t>
  </si>
  <si>
    <t>SC 44</t>
  </si>
  <si>
    <t>SC 45</t>
  </si>
  <si>
    <t>SC 46</t>
  </si>
  <si>
    <t>SC 47</t>
  </si>
  <si>
    <t>SC 48</t>
  </si>
  <si>
    <t>SC 49</t>
  </si>
  <si>
    <t>SC 50</t>
  </si>
  <si>
    <t>SC 51</t>
  </si>
  <si>
    <t>SC 52</t>
  </si>
  <si>
    <t>=Solde au 31.12.24 A REPORTER</t>
  </si>
  <si>
    <t>Total Janvier</t>
  </si>
  <si>
    <t>Jours théor.</t>
  </si>
  <si>
    <t>Solde au
31.12.24</t>
  </si>
  <si>
    <t xml:space="preserve"> h. théoriques janv.</t>
  </si>
  <si>
    <t>Additionné 
Janv.-Janv.</t>
  </si>
  <si>
    <t>h. théor. additionnées
Janv.-Janv.</t>
  </si>
  <si>
    <t>Total Février</t>
  </si>
  <si>
    <t xml:space="preserve"> h. théoriques
Février</t>
  </si>
  <si>
    <t>+/- Fevr.</t>
  </si>
  <si>
    <t>Additionné
Janv.-Févr.</t>
  </si>
  <si>
    <t>h. théor. additionnées
Janv.-Feb.</t>
  </si>
  <si>
    <t xml:space="preserve">Total Mars </t>
  </si>
  <si>
    <t xml:space="preserve"> h. théoriques 
Mars</t>
  </si>
  <si>
    <t>Additionné
Janv.-Mars</t>
  </si>
  <si>
    <t>h.théor. additionnées
Janv.-Mars</t>
  </si>
  <si>
    <t>+/- Mars</t>
  </si>
  <si>
    <t>Total Avril</t>
  </si>
  <si>
    <t xml:space="preserve"> h. théoriques 
Avril</t>
  </si>
  <si>
    <t>Additionné
Janv.-Avril</t>
  </si>
  <si>
    <t>h. théor.additionnées
Janv.-Avril</t>
  </si>
  <si>
    <t>+/- Avril</t>
  </si>
  <si>
    <t xml:space="preserve"> h. théoriques 
Mai</t>
  </si>
  <si>
    <t>Additionné
Janv.-Mai</t>
  </si>
  <si>
    <t>h. théor. additionnées
Janv.-Mai</t>
  </si>
  <si>
    <t>Total Juin</t>
  </si>
  <si>
    <t xml:space="preserve"> h. théoriques 
Juin</t>
  </si>
  <si>
    <t>Additionné
Janv.-Juin</t>
  </si>
  <si>
    <t>h. théor. additionnéed
Janv.-Juni</t>
  </si>
  <si>
    <t>+/- Juin</t>
  </si>
  <si>
    <t>Total Juillet</t>
  </si>
  <si>
    <t xml:space="preserve"> h. théoriques 
Juillet</t>
  </si>
  <si>
    <t>Additionné
Janv.-Juillet</t>
  </si>
  <si>
    <t>h. théor. additionnées
Janv.-Juillet</t>
  </si>
  <si>
    <t>+/- Juillet</t>
  </si>
  <si>
    <t>Total Août</t>
  </si>
  <si>
    <t xml:space="preserve"> h. théoriques 
Août</t>
  </si>
  <si>
    <t>Additionné
Janv.-Août</t>
  </si>
  <si>
    <t>h. théor. additionnéer.
Janv.-Août</t>
  </si>
  <si>
    <t>+/- Août</t>
  </si>
  <si>
    <t>Total Septembre</t>
  </si>
  <si>
    <t xml:space="preserve"> h. théoriques 
Septembre</t>
  </si>
  <si>
    <t>Additionné
Janv.-Sept.</t>
  </si>
  <si>
    <t>h. théor. additionnée.
Janv.-Sept.</t>
  </si>
  <si>
    <t>Total Octobre</t>
  </si>
  <si>
    <t xml:space="preserve"> h. théoriques 
Octobre</t>
  </si>
  <si>
    <t>Additionné
Janv.-Oct.</t>
  </si>
  <si>
    <t>h. théor. additionnée
Janv.-Oct.</t>
  </si>
  <si>
    <t>+/- Oct.</t>
  </si>
  <si>
    <t>Total Novembre</t>
  </si>
  <si>
    <t xml:space="preserve"> h. théoriques 
Novembre</t>
  </si>
  <si>
    <t>Additionné
Janv.-Nov.</t>
  </si>
  <si>
    <t>h. théor. additionnée.
Janv.-Nov.</t>
  </si>
  <si>
    <t>Total Décembre</t>
  </si>
  <si>
    <t xml:space="preserve"> h. théoriques 
Décembre</t>
  </si>
  <si>
    <t>Additionné
Janv.-Déc.</t>
  </si>
  <si>
    <t>h. théor. additionnée
Janv.-Déc.</t>
  </si>
  <si>
    <t>+/- Déc.</t>
  </si>
  <si>
    <t>Comparaison +/-
Janv.-Janv.</t>
  </si>
  <si>
    <t>Comparaison +/-
Janv.-Févr.</t>
  </si>
  <si>
    <t>Comparaison +/-
Janv.-Mars</t>
  </si>
  <si>
    <t>Comparaison +/-
Janv.-Avril</t>
  </si>
  <si>
    <t>Comparaison +/-
Janv.-Mai</t>
  </si>
  <si>
    <t>Comparaison +/-
Janv.-Juin</t>
  </si>
  <si>
    <t>Comparaison +/-
Janv.-Juillet</t>
  </si>
  <si>
    <t>Comparaison +/-
Janv.-Août</t>
  </si>
  <si>
    <t>Comparaison +/-
Janv.-Sept.</t>
  </si>
  <si>
    <t>Comparaison +/-
Janv.-Oct.</t>
  </si>
  <si>
    <t>Comparaison +/-
Janv.-Nov.</t>
  </si>
  <si>
    <t>Comparaison +/-
Janv.-Déc.</t>
  </si>
  <si>
    <t>MEMBRES CERUNIQ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</si>
</sst>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8.5"/>
      <color theme="1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2">
    <xf numFmtId="0" fontId="0" fillId="0" borderId="0" xfId="0"/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2" fontId="8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quotePrefix="1" applyFont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 applyProtection="1">
      <alignment horizontal="left" vertical="center"/>
      <protection locked="0"/>
    </xf>
    <xf numFmtId="2" fontId="5" fillId="0" borderId="6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left"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2" fontId="5" fillId="0" borderId="14" xfId="0" applyNumberFormat="1" applyFont="1" applyBorder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2" fontId="8" fillId="0" borderId="13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vertical="center"/>
      <protection locked="0"/>
    </xf>
    <xf numFmtId="2" fontId="8" fillId="8" borderId="1" xfId="0" applyNumberFormat="1" applyFont="1" applyFill="1" applyBorder="1" applyAlignment="1" applyProtection="1">
      <alignment vertical="center"/>
      <protection locked="0"/>
    </xf>
    <xf numFmtId="2" fontId="12" fillId="2" borderId="21" xfId="0" applyNumberFormat="1" applyFont="1" applyFill="1" applyBorder="1" applyAlignment="1">
      <alignment horizontal="center" vertical="center"/>
    </xf>
    <xf numFmtId="2" fontId="8" fillId="0" borderId="18" xfId="0" applyNumberFormat="1" applyFont="1" applyBorder="1" applyAlignment="1" applyProtection="1">
      <alignment vertical="center"/>
      <protection locked="0"/>
    </xf>
    <xf numFmtId="2" fontId="11" fillId="2" borderId="23" xfId="0" applyNumberFormat="1" applyFont="1" applyFill="1" applyBorder="1" applyAlignment="1">
      <alignment vertical="center"/>
    </xf>
    <xf numFmtId="0" fontId="8" fillId="0" borderId="23" xfId="0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164" fontId="8" fillId="0" borderId="13" xfId="0" applyNumberFormat="1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vertical="center"/>
      <protection locked="0"/>
    </xf>
    <xf numFmtId="2" fontId="8" fillId="0" borderId="30" xfId="0" applyNumberFormat="1" applyFont="1" applyBorder="1" applyAlignment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  <protection locked="0"/>
    </xf>
    <xf numFmtId="164" fontId="8" fillId="0" borderId="35" xfId="0" applyNumberFormat="1" applyFont="1" applyBorder="1" applyAlignment="1" applyProtection="1">
      <alignment vertical="center"/>
      <protection locked="0"/>
    </xf>
    <xf numFmtId="164" fontId="8" fillId="0" borderId="36" xfId="0" applyNumberFormat="1" applyFont="1" applyBorder="1" applyAlignment="1" applyProtection="1">
      <alignment vertical="center"/>
      <protection locked="0"/>
    </xf>
    <xf numFmtId="2" fontId="11" fillId="2" borderId="35" xfId="0" applyNumberFormat="1" applyFont="1" applyFill="1" applyBorder="1" applyAlignment="1">
      <alignment horizontal="center" vertical="center"/>
    </xf>
    <xf numFmtId="2" fontId="12" fillId="2" borderId="38" xfId="0" applyNumberFormat="1" applyFont="1" applyFill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2" fontId="11" fillId="2" borderId="37" xfId="0" applyNumberFormat="1" applyFont="1" applyFill="1" applyBorder="1" applyAlignment="1">
      <alignment horizontal="center" vertical="center"/>
    </xf>
    <xf numFmtId="2" fontId="8" fillId="0" borderId="39" xfId="0" applyNumberFormat="1" applyFont="1" applyBorder="1" applyAlignment="1">
      <alignment horizontal="right" vertical="center"/>
    </xf>
    <xf numFmtId="0" fontId="8" fillId="5" borderId="40" xfId="0" applyFon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2" fontId="8" fillId="0" borderId="1" xfId="0" applyNumberFormat="1" applyFont="1" applyBorder="1" applyAlignment="1" applyProtection="1">
      <alignment horizontal="right" vertical="center"/>
      <protection locked="0"/>
    </xf>
    <xf numFmtId="2" fontId="8" fillId="8" borderId="1" xfId="0" applyNumberFormat="1" applyFont="1" applyFill="1" applyBorder="1" applyAlignment="1" applyProtection="1">
      <alignment horizontal="right" vertical="center"/>
      <protection locked="0"/>
    </xf>
    <xf numFmtId="2" fontId="8" fillId="0" borderId="13" xfId="0" applyNumberFormat="1" applyFont="1" applyBorder="1" applyAlignment="1" applyProtection="1">
      <alignment horizontal="right" vertical="center"/>
      <protection locked="0"/>
    </xf>
    <xf numFmtId="2" fontId="8" fillId="7" borderId="18" xfId="0" applyNumberFormat="1" applyFont="1" applyFill="1" applyBorder="1" applyAlignment="1" applyProtection="1">
      <alignment horizontal="right" vertical="center"/>
      <protection locked="0"/>
    </xf>
    <xf numFmtId="2" fontId="8" fillId="0" borderId="18" xfId="0" applyNumberFormat="1" applyFont="1" applyBorder="1" applyAlignment="1" applyProtection="1">
      <alignment horizontal="right" vertical="center"/>
      <protection locked="0"/>
    </xf>
    <xf numFmtId="2" fontId="11" fillId="2" borderId="23" xfId="0" applyNumberFormat="1" applyFont="1" applyFill="1" applyBorder="1" applyAlignment="1">
      <alignment horizontal="right" vertical="center"/>
    </xf>
    <xf numFmtId="164" fontId="8" fillId="0" borderId="36" xfId="0" applyNumberFormat="1" applyFont="1" applyBorder="1" applyAlignment="1" applyProtection="1">
      <alignment horizontal="right" vertical="center"/>
      <protection locked="0"/>
    </xf>
    <xf numFmtId="164" fontId="8" fillId="0" borderId="35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8" fillId="7" borderId="1" xfId="0" applyNumberFormat="1" applyFont="1" applyFill="1" applyBorder="1" applyAlignment="1" applyProtection="1">
      <alignment vertical="center"/>
      <protection locked="0"/>
    </xf>
    <xf numFmtId="2" fontId="12" fillId="2" borderId="0" xfId="0" applyNumberFormat="1" applyFont="1" applyFill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25" xfId="0" quotePrefix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2" fontId="5" fillId="5" borderId="22" xfId="0" applyNumberFormat="1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2" fontId="5" fillId="2" borderId="2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2" fontId="14" fillId="2" borderId="21" xfId="0" applyNumberFormat="1" applyFont="1" applyFill="1" applyBorder="1" applyAlignment="1">
      <alignment horizontal="center" vertical="center"/>
    </xf>
    <xf numFmtId="2" fontId="15" fillId="2" borderId="6" xfId="0" applyNumberFormat="1" applyFont="1" applyFill="1" applyBorder="1" applyAlignment="1">
      <alignment vertical="center"/>
    </xf>
    <xf numFmtId="2" fontId="15" fillId="2" borderId="23" xfId="0" applyNumberFormat="1" applyFont="1" applyFill="1" applyBorder="1" applyAlignment="1">
      <alignment vertical="center"/>
    </xf>
    <xf numFmtId="2" fontId="15" fillId="2" borderId="6" xfId="0" applyNumberFormat="1" applyFont="1" applyFill="1" applyBorder="1" applyAlignment="1">
      <alignment horizontal="right" vertical="center"/>
    </xf>
    <xf numFmtId="2" fontId="15" fillId="2" borderId="23" xfId="0" applyNumberFormat="1" applyFont="1" applyFill="1" applyBorder="1" applyAlignment="1">
      <alignment horizontal="right" vertical="center"/>
    </xf>
    <xf numFmtId="2" fontId="5" fillId="0" borderId="41" xfId="0" applyNumberFormat="1" applyFont="1" applyBorder="1" applyAlignment="1">
      <alignment horizontal="right" vertical="center"/>
    </xf>
    <xf numFmtId="2" fontId="5" fillId="0" borderId="40" xfId="0" applyNumberFormat="1" applyFont="1" applyBorder="1" applyAlignment="1">
      <alignment horizontal="right" vertical="center"/>
    </xf>
    <xf numFmtId="2" fontId="15" fillId="2" borderId="41" xfId="0" applyNumberFormat="1" applyFont="1" applyFill="1" applyBorder="1" applyAlignment="1">
      <alignment vertical="center"/>
    </xf>
    <xf numFmtId="2" fontId="15" fillId="2" borderId="32" xfId="0" applyNumberFormat="1" applyFont="1" applyFill="1" applyBorder="1" applyAlignment="1">
      <alignment vertical="center"/>
    </xf>
    <xf numFmtId="2" fontId="11" fillId="2" borderId="32" xfId="0" applyNumberFormat="1" applyFont="1" applyFill="1" applyBorder="1" applyAlignment="1">
      <alignment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164" fontId="8" fillId="0" borderId="18" xfId="0" applyNumberFormat="1" applyFont="1" applyBorder="1" applyAlignment="1" applyProtection="1">
      <alignment vertical="center"/>
      <protection locked="0"/>
    </xf>
    <xf numFmtId="164" fontId="8" fillId="0" borderId="37" xfId="0" applyNumberFormat="1" applyFont="1" applyBorder="1" applyAlignment="1" applyProtection="1">
      <alignment vertical="center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3" xfId="0" applyNumberFormat="1" applyFont="1" applyBorder="1" applyAlignment="1" applyProtection="1">
      <alignment horizontal="right" vertical="center"/>
      <protection locked="0"/>
    </xf>
    <xf numFmtId="2" fontId="15" fillId="2" borderId="41" xfId="0" applyNumberFormat="1" applyFont="1" applyFill="1" applyBorder="1" applyAlignment="1">
      <alignment horizontal="right" vertical="center"/>
    </xf>
    <xf numFmtId="2" fontId="15" fillId="2" borderId="32" xfId="0" applyNumberFormat="1" applyFont="1" applyFill="1" applyBorder="1" applyAlignment="1">
      <alignment horizontal="right" vertical="center"/>
    </xf>
    <xf numFmtId="2" fontId="11" fillId="2" borderId="32" xfId="0" applyNumberFormat="1" applyFont="1" applyFill="1" applyBorder="1" applyAlignment="1">
      <alignment horizontal="right" vertical="center"/>
    </xf>
    <xf numFmtId="0" fontId="8" fillId="5" borderId="14" xfId="0" applyFont="1" applyFill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2" fontId="8" fillId="0" borderId="17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horizontal="left" vertical="center"/>
      <protection locked="0"/>
    </xf>
    <xf numFmtId="2" fontId="8" fillId="0" borderId="3" xfId="0" applyNumberFormat="1" applyFont="1" applyBorder="1" applyAlignment="1">
      <alignment horizontal="left" vertical="center"/>
    </xf>
    <xf numFmtId="2" fontId="8" fillId="0" borderId="2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3" borderId="41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vertical="center"/>
      <protection locked="0"/>
    </xf>
    <xf numFmtId="164" fontId="8" fillId="3" borderId="25" xfId="0" applyNumberFormat="1" applyFont="1" applyFill="1" applyBorder="1" applyAlignment="1" applyProtection="1">
      <alignment vertical="center"/>
      <protection locked="0"/>
    </xf>
    <xf numFmtId="164" fontId="8" fillId="3" borderId="44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vertical="center"/>
      <protection locked="0"/>
    </xf>
    <xf numFmtId="164" fontId="8" fillId="3" borderId="16" xfId="0" applyNumberFormat="1" applyFont="1" applyFill="1" applyBorder="1" applyAlignment="1" applyProtection="1">
      <alignment vertical="center"/>
      <protection locked="0"/>
    </xf>
    <xf numFmtId="164" fontId="8" fillId="3" borderId="22" xfId="0" applyNumberFormat="1" applyFont="1" applyFill="1" applyBorder="1" applyAlignment="1" applyProtection="1">
      <alignment vertical="center"/>
      <protection locked="0"/>
    </xf>
    <xf numFmtId="0" fontId="8" fillId="3" borderId="25" xfId="0" applyFont="1" applyFill="1" applyBorder="1" applyAlignment="1" applyProtection="1">
      <alignment horizontal="right" vertical="center"/>
      <protection locked="0"/>
    </xf>
    <xf numFmtId="164" fontId="8" fillId="3" borderId="25" xfId="0" applyNumberFormat="1" applyFont="1" applyFill="1" applyBorder="1" applyAlignment="1" applyProtection="1">
      <alignment horizontal="right" vertical="center"/>
      <protection locked="0"/>
    </xf>
    <xf numFmtId="164" fontId="8" fillId="3" borderId="44" xfId="0" applyNumberFormat="1" applyFont="1" applyFill="1" applyBorder="1" applyAlignment="1" applyProtection="1">
      <alignment horizontal="right" vertical="center"/>
      <protection locked="0"/>
    </xf>
    <xf numFmtId="4" fontId="11" fillId="2" borderId="37" xfId="0" applyNumberFormat="1" applyFont="1" applyFill="1" applyBorder="1" applyAlignment="1">
      <alignment horizontal="center" vertical="center"/>
    </xf>
    <xf numFmtId="2" fontId="8" fillId="7" borderId="18" xfId="0" applyNumberFormat="1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164" fontId="8" fillId="3" borderId="0" xfId="0" applyNumberFormat="1" applyFont="1" applyFill="1" applyAlignment="1" applyProtection="1">
      <alignment vertical="center"/>
      <protection locked="0"/>
    </xf>
    <xf numFmtId="164" fontId="8" fillId="3" borderId="39" xfId="0" applyNumberFormat="1" applyFont="1" applyFill="1" applyBorder="1" applyAlignment="1" applyProtection="1">
      <alignment vertical="center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8" fillId="10" borderId="1" xfId="0" applyFont="1" applyFill="1" applyBorder="1" applyAlignment="1" applyProtection="1">
      <alignment horizontal="center" vertical="center"/>
      <protection locked="0"/>
    </xf>
    <xf numFmtId="0" fontId="8" fillId="11" borderId="1" xfId="0" applyFont="1" applyFill="1" applyBorder="1" applyAlignment="1" applyProtection="1">
      <alignment horizontal="center" vertical="center"/>
      <protection locked="0"/>
    </xf>
    <xf numFmtId="0" fontId="8" fillId="12" borderId="1" xfId="0" applyFont="1" applyFill="1" applyBorder="1" applyAlignment="1" applyProtection="1">
      <alignment horizontal="center" vertical="center"/>
      <protection locked="0"/>
    </xf>
    <xf numFmtId="0" fontId="8" fillId="13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7" fillId="0" borderId="25" xfId="0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2" fontId="8" fillId="0" borderId="46" xfId="0" applyNumberFormat="1" applyFont="1" applyBorder="1" applyAlignment="1" applyProtection="1">
      <alignment vertical="center"/>
      <protection locked="0"/>
    </xf>
    <xf numFmtId="164" fontId="8" fillId="0" borderId="46" xfId="0" applyNumberFormat="1" applyFont="1" applyBorder="1" applyAlignment="1" applyProtection="1">
      <alignment vertical="center"/>
      <protection locked="0"/>
    </xf>
    <xf numFmtId="164" fontId="8" fillId="0" borderId="47" xfId="0" applyNumberFormat="1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2" fontId="8" fillId="0" borderId="48" xfId="0" applyNumberFormat="1" applyFont="1" applyBorder="1" applyAlignment="1" applyProtection="1">
      <alignment vertical="center"/>
      <protection locked="0"/>
    </xf>
    <xf numFmtId="2" fontId="8" fillId="0" borderId="46" xfId="0" applyNumberFormat="1" applyFont="1" applyBorder="1" applyAlignment="1" applyProtection="1">
      <alignment horizontal="right" vertical="center"/>
      <protection locked="0"/>
    </xf>
    <xf numFmtId="164" fontId="8" fillId="0" borderId="46" xfId="0" applyNumberFormat="1" applyFont="1" applyBorder="1" applyAlignment="1" applyProtection="1">
      <alignment horizontal="right" vertical="center"/>
      <protection locked="0"/>
    </xf>
    <xf numFmtId="164" fontId="8" fillId="0" borderId="47" xfId="0" applyNumberFormat="1" applyFont="1" applyBorder="1" applyAlignment="1" applyProtection="1">
      <alignment horizontal="right" vertical="center"/>
      <protection locked="0"/>
    </xf>
    <xf numFmtId="2" fontId="8" fillId="0" borderId="4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2" fontId="15" fillId="2" borderId="18" xfId="0" applyNumberFormat="1" applyFont="1" applyFill="1" applyBorder="1" applyAlignment="1" applyProtection="1">
      <alignment vertical="center"/>
      <protection locked="0"/>
    </xf>
    <xf numFmtId="164" fontId="15" fillId="2" borderId="18" xfId="0" applyNumberFormat="1" applyFont="1" applyFill="1" applyBorder="1" applyAlignment="1" applyProtection="1">
      <alignment vertical="center"/>
      <protection locked="0"/>
    </xf>
    <xf numFmtId="164" fontId="15" fillId="2" borderId="37" xfId="0" applyNumberFormat="1" applyFont="1" applyFill="1" applyBorder="1" applyAlignment="1" applyProtection="1">
      <alignment vertical="center"/>
      <protection locked="0"/>
    </xf>
    <xf numFmtId="164" fontId="15" fillId="2" borderId="18" xfId="0" applyNumberFormat="1" applyFont="1" applyFill="1" applyBorder="1" applyAlignment="1" applyProtection="1">
      <alignment horizontal="right" vertical="center"/>
      <protection locked="0"/>
    </xf>
    <xf numFmtId="164" fontId="15" fillId="2" borderId="37" xfId="0" applyNumberFormat="1" applyFont="1" applyFill="1" applyBorder="1" applyAlignment="1" applyProtection="1">
      <alignment horizontal="right" vertical="center"/>
      <protection locked="0"/>
    </xf>
    <xf numFmtId="164" fontId="8" fillId="0" borderId="48" xfId="0" applyNumberFormat="1" applyFont="1" applyBorder="1" applyAlignment="1" applyProtection="1">
      <alignment vertical="center"/>
      <protection locked="0"/>
    </xf>
    <xf numFmtId="164" fontId="8" fillId="0" borderId="49" xfId="0" applyNumberFormat="1" applyFont="1" applyBorder="1" applyAlignment="1" applyProtection="1">
      <alignment vertical="center"/>
      <protection locked="0"/>
    </xf>
    <xf numFmtId="0" fontId="16" fillId="14" borderId="0" xfId="0" applyFont="1" applyFill="1" applyAlignment="1" applyProtection="1">
      <alignment horizontal="left" vertical="center"/>
      <protection locked="0"/>
    </xf>
    <xf numFmtId="2" fontId="8" fillId="14" borderId="0" xfId="0" applyNumberFormat="1" applyFont="1" applyFill="1" applyAlignment="1">
      <alignment horizontal="right" vertical="center"/>
    </xf>
    <xf numFmtId="2" fontId="1" fillId="14" borderId="0" xfId="0" applyNumberFormat="1" applyFont="1" applyFill="1" applyAlignment="1">
      <alignment horizontal="left" vertical="center"/>
    </xf>
    <xf numFmtId="9" fontId="1" fillId="0" borderId="1" xfId="0" applyNumberFormat="1" applyFont="1" applyBorder="1" applyAlignment="1" applyProtection="1">
      <alignment horizontal="left" vertical="center"/>
      <protection locked="0"/>
    </xf>
    <xf numFmtId="165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 applyProtection="1">
      <alignment horizontal="left" vertical="center"/>
      <protection locked="0"/>
    </xf>
    <xf numFmtId="164" fontId="15" fillId="2" borderId="36" xfId="0" applyNumberFormat="1" applyFont="1" applyFill="1" applyBorder="1" applyAlignment="1" applyProtection="1">
      <alignment horizontal="right" vertical="center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2" fontId="8" fillId="0" borderId="17" xfId="0" applyNumberFormat="1" applyFont="1" applyBorder="1" applyAlignment="1" applyProtection="1">
      <alignment horizontal="righ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2" fontId="8" fillId="7" borderId="50" xfId="0" applyNumberFormat="1" applyFont="1" applyFill="1" applyBorder="1" applyAlignment="1" applyProtection="1">
      <alignment vertical="center"/>
      <protection locked="0"/>
    </xf>
    <xf numFmtId="2" fontId="8" fillId="0" borderId="50" xfId="0" applyNumberFormat="1" applyFont="1" applyBorder="1" applyAlignment="1" applyProtection="1">
      <alignment vertical="center"/>
      <protection locked="0"/>
    </xf>
    <xf numFmtId="2" fontId="15" fillId="2" borderId="50" xfId="0" applyNumberFormat="1" applyFont="1" applyFill="1" applyBorder="1" applyAlignment="1" applyProtection="1">
      <alignment vertical="center"/>
      <protection locked="0"/>
    </xf>
    <xf numFmtId="164" fontId="15" fillId="2" borderId="50" xfId="0" applyNumberFormat="1" applyFont="1" applyFill="1" applyBorder="1" applyAlignment="1" applyProtection="1">
      <alignment vertical="center"/>
      <protection locked="0"/>
    </xf>
    <xf numFmtId="164" fontId="15" fillId="2" borderId="38" xfId="0" applyNumberFormat="1" applyFont="1" applyFill="1" applyBorder="1" applyAlignment="1" applyProtection="1">
      <alignment vertical="center"/>
      <protection locked="0"/>
    </xf>
    <xf numFmtId="2" fontId="8" fillId="8" borderId="13" xfId="0" applyNumberFormat="1" applyFont="1" applyFill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2" fontId="15" fillId="2" borderId="49" xfId="0" applyNumberFormat="1" applyFont="1" applyFill="1" applyBorder="1" applyAlignment="1">
      <alignment vertical="center"/>
    </xf>
    <xf numFmtId="164" fontId="8" fillId="0" borderId="50" xfId="0" applyNumberFormat="1" applyFont="1" applyBorder="1" applyAlignment="1" applyProtection="1">
      <alignment vertical="center"/>
      <protection locked="0"/>
    </xf>
    <xf numFmtId="2" fontId="8" fillId="0" borderId="42" xfId="0" applyNumberFormat="1" applyFont="1" applyBorder="1" applyAlignment="1" applyProtection="1">
      <alignment vertical="center"/>
      <protection locked="0"/>
    </xf>
    <xf numFmtId="164" fontId="8" fillId="0" borderId="17" xfId="0" applyNumberFormat="1" applyFont="1" applyBorder="1" applyAlignment="1" applyProtection="1">
      <alignment vertical="center"/>
      <protection locked="0"/>
    </xf>
    <xf numFmtId="164" fontId="8" fillId="0" borderId="34" xfId="0" applyNumberFormat="1" applyFont="1" applyBorder="1" applyAlignment="1" applyProtection="1">
      <alignment vertical="center"/>
      <protection locked="0"/>
    </xf>
    <xf numFmtId="2" fontId="8" fillId="0" borderId="51" xfId="0" applyNumberFormat="1" applyFont="1" applyBorder="1" applyAlignment="1" applyProtection="1">
      <alignment vertical="center"/>
      <protection locked="0"/>
    </xf>
    <xf numFmtId="164" fontId="8" fillId="0" borderId="42" xfId="0" applyNumberFormat="1" applyFont="1" applyBorder="1" applyAlignment="1" applyProtection="1">
      <alignment vertical="center"/>
      <protection locked="0"/>
    </xf>
    <xf numFmtId="164" fontId="8" fillId="0" borderId="43" xfId="0" applyNumberFormat="1" applyFont="1" applyBorder="1" applyAlignment="1" applyProtection="1">
      <alignment vertical="center"/>
      <protection locked="0"/>
    </xf>
    <xf numFmtId="2" fontId="8" fillId="0" borderId="19" xfId="0" applyNumberFormat="1" applyFont="1" applyBorder="1" applyAlignment="1" applyProtection="1">
      <alignment vertical="center"/>
      <protection locked="0"/>
    </xf>
    <xf numFmtId="2" fontId="8" fillId="0" borderId="15" xfId="0" applyNumberFormat="1" applyFont="1" applyBorder="1" applyAlignment="1" applyProtection="1">
      <alignment vertical="center"/>
      <protection locked="0"/>
    </xf>
    <xf numFmtId="2" fontId="8" fillId="0" borderId="50" xfId="0" applyNumberFormat="1" applyFont="1" applyBorder="1" applyAlignment="1" applyProtection="1">
      <alignment horizontal="right" vertical="center"/>
      <protection locked="0"/>
    </xf>
    <xf numFmtId="164" fontId="8" fillId="0" borderId="50" xfId="0" applyNumberFormat="1" applyFont="1" applyBorder="1" applyAlignment="1" applyProtection="1">
      <alignment horizontal="right" vertical="center"/>
      <protection locked="0"/>
    </xf>
    <xf numFmtId="164" fontId="8" fillId="0" borderId="38" xfId="0" applyNumberFormat="1" applyFont="1" applyBorder="1" applyAlignment="1" applyProtection="1">
      <alignment horizontal="right" vertical="center"/>
      <protection locked="0"/>
    </xf>
    <xf numFmtId="2" fontId="8" fillId="7" borderId="50" xfId="0" applyNumberFormat="1" applyFont="1" applyFill="1" applyBorder="1" applyAlignment="1" applyProtection="1">
      <alignment horizontal="right" vertical="center"/>
      <protection locked="0"/>
    </xf>
    <xf numFmtId="2" fontId="11" fillId="15" borderId="32" xfId="0" applyNumberFormat="1" applyFont="1" applyFill="1" applyBorder="1" applyAlignment="1">
      <alignment horizontal="right" vertical="center"/>
    </xf>
    <xf numFmtId="164" fontId="15" fillId="2" borderId="50" xfId="0" applyNumberFormat="1" applyFont="1" applyFill="1" applyBorder="1" applyAlignment="1" applyProtection="1">
      <alignment horizontal="right" vertical="center"/>
      <protection locked="0"/>
    </xf>
    <xf numFmtId="164" fontId="15" fillId="2" borderId="38" xfId="0" applyNumberFormat="1" applyFont="1" applyFill="1" applyBorder="1" applyAlignment="1" applyProtection="1">
      <alignment horizontal="right" vertical="center"/>
      <protection locked="0"/>
    </xf>
    <xf numFmtId="164" fontId="8" fillId="0" borderId="17" xfId="0" applyNumberFormat="1" applyFont="1" applyBorder="1" applyAlignment="1" applyProtection="1">
      <alignment horizontal="right" vertical="center"/>
      <protection locked="0"/>
    </xf>
    <xf numFmtId="164" fontId="8" fillId="0" borderId="34" xfId="0" applyNumberFormat="1" applyFont="1" applyBorder="1" applyAlignment="1" applyProtection="1">
      <alignment horizontal="right" vertical="center"/>
      <protection locked="0"/>
    </xf>
    <xf numFmtId="164" fontId="8" fillId="0" borderId="38" xfId="0" applyNumberFormat="1" applyFont="1" applyBorder="1" applyAlignment="1" applyProtection="1">
      <alignment vertical="center"/>
      <protection locked="0"/>
    </xf>
    <xf numFmtId="2" fontId="8" fillId="0" borderId="21" xfId="0" applyNumberFormat="1" applyFont="1" applyBorder="1" applyAlignment="1" applyProtection="1">
      <alignment vertical="center"/>
      <protection locked="0"/>
    </xf>
    <xf numFmtId="2" fontId="8" fillId="0" borderId="52" xfId="0" applyNumberFormat="1" applyFont="1" applyBorder="1" applyAlignment="1" applyProtection="1">
      <alignment vertical="center"/>
      <protection locked="0"/>
    </xf>
    <xf numFmtId="164" fontId="8" fillId="0" borderId="26" xfId="0" applyNumberFormat="1" applyFont="1" applyBorder="1" applyAlignment="1" applyProtection="1">
      <alignment vertical="center"/>
      <protection locked="0"/>
    </xf>
    <xf numFmtId="2" fontId="11" fillId="15" borderId="32" xfId="0" applyNumberFormat="1" applyFont="1" applyFill="1" applyBorder="1" applyAlignment="1">
      <alignment vertical="center"/>
    </xf>
    <xf numFmtId="0" fontId="8" fillId="5" borderId="41" xfId="0" applyFont="1" applyFill="1" applyBorder="1" applyAlignment="1" applyProtection="1">
      <alignment horizontal="left" vertical="center"/>
      <protection locked="0"/>
    </xf>
    <xf numFmtId="2" fontId="15" fillId="15" borderId="32" xfId="0" applyNumberFormat="1" applyFont="1" applyFill="1" applyBorder="1" applyAlignment="1">
      <alignment vertical="center"/>
    </xf>
    <xf numFmtId="0" fontId="8" fillId="5" borderId="53" xfId="0" applyFont="1" applyFill="1" applyBorder="1" applyAlignment="1" applyProtection="1">
      <alignment horizontal="left" vertical="center"/>
      <protection locked="0"/>
    </xf>
    <xf numFmtId="2" fontId="11" fillId="15" borderId="23" xfId="0" applyNumberFormat="1" applyFont="1" applyFill="1" applyBorder="1" applyAlignment="1">
      <alignment horizontal="right" vertical="center"/>
    </xf>
    <xf numFmtId="2" fontId="15" fillId="15" borderId="32" xfId="0" applyNumberFormat="1" applyFont="1" applyFill="1" applyBorder="1" applyAlignment="1">
      <alignment horizontal="right" vertical="center"/>
    </xf>
    <xf numFmtId="2" fontId="1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 applyProtection="1">
      <alignment horizontal="center" vertical="center"/>
      <protection locked="0"/>
    </xf>
    <xf numFmtId="9" fontId="1" fillId="0" borderId="0" xfId="0" applyNumberFormat="1" applyFont="1" applyAlignment="1" applyProtection="1">
      <alignment horizontal="left" vertical="center"/>
      <protection locked="0"/>
    </xf>
    <xf numFmtId="0" fontId="1" fillId="0" borderId="25" xfId="0" quotePrefix="1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3" fontId="8" fillId="5" borderId="4" xfId="1" applyFont="1" applyFill="1" applyBorder="1" applyAlignment="1" applyProtection="1">
      <alignment horizontal="center" vertical="center"/>
      <protection locked="0"/>
    </xf>
    <xf numFmtId="43" fontId="8" fillId="5" borderId="5" xfId="1" applyFont="1" applyFill="1" applyBorder="1" applyAlignment="1" applyProtection="1">
      <alignment horizontal="center" vertical="center"/>
      <protection locked="0"/>
    </xf>
    <xf numFmtId="14" fontId="10" fillId="0" borderId="3" xfId="0" applyNumberFormat="1" applyFont="1" applyBorder="1" applyAlignment="1" applyProtection="1">
      <alignment horizontal="left" vertical="center"/>
      <protection locked="0"/>
    </xf>
    <xf numFmtId="0" fontId="10" fillId="14" borderId="3" xfId="0" applyFont="1" applyFill="1" applyBorder="1" applyAlignment="1" applyProtection="1">
      <alignment horizontal="left" vertical="center"/>
      <protection locked="0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 wrapText="1"/>
    </xf>
    <xf numFmtId="2" fontId="5" fillId="5" borderId="16" xfId="0" applyNumberFormat="1" applyFont="1" applyFill="1" applyBorder="1" applyAlignment="1">
      <alignment horizontal="center" vertical="center" wrapText="1"/>
    </xf>
    <xf numFmtId="2" fontId="14" fillId="2" borderId="19" xfId="0" applyNumberFormat="1" applyFont="1" applyFill="1" applyBorder="1" applyAlignment="1">
      <alignment horizontal="center" vertical="center"/>
    </xf>
    <xf numFmtId="2" fontId="14" fillId="2" borderId="20" xfId="0" applyNumberFormat="1" applyFont="1" applyFill="1" applyBorder="1" applyAlignment="1">
      <alignment horizontal="center" vertical="center"/>
    </xf>
    <xf numFmtId="2" fontId="14" fillId="2" borderId="24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Alignment="1">
      <alignment horizontal="center" vertical="center"/>
    </xf>
    <xf numFmtId="2" fontId="14" fillId="2" borderId="15" xfId="0" applyNumberFormat="1" applyFont="1" applyFill="1" applyBorder="1" applyAlignment="1">
      <alignment horizontal="center" vertical="center"/>
    </xf>
    <xf numFmtId="2" fontId="14" fillId="2" borderId="26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5" fillId="5" borderId="12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313765</xdr:colOff>
      <xdr:row>1</xdr:row>
      <xdr:rowOff>44823</xdr:rowOff>
    </xdr:from>
    <xdr:to>
      <xdr:col>37</xdr:col>
      <xdr:colOff>1</xdr:colOff>
      <xdr:row>10</xdr:row>
      <xdr:rowOff>302559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DF36B3C0-6F3E-4934-9BD6-3F61739C3F97}"/>
            </a:ext>
          </a:extLst>
        </xdr:cNvPr>
        <xdr:cNvSpPr/>
      </xdr:nvSpPr>
      <xdr:spPr>
        <a:xfrm>
          <a:off x="16158883" y="369794"/>
          <a:ext cx="515471" cy="3182471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22412</xdr:colOff>
      <xdr:row>9</xdr:row>
      <xdr:rowOff>212912</xdr:rowOff>
    </xdr:from>
    <xdr:to>
      <xdr:col>8</xdr:col>
      <xdr:colOff>392206</xdr:colOff>
      <xdr:row>10</xdr:row>
      <xdr:rowOff>254233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1813B752-664C-4B02-894F-3FAD726A5ACD}"/>
            </a:ext>
          </a:extLst>
        </xdr:cNvPr>
        <xdr:cNvCxnSpPr/>
      </xdr:nvCxnSpPr>
      <xdr:spPr>
        <a:xfrm>
          <a:off x="4493559" y="3137647"/>
          <a:ext cx="369794" cy="3662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2"/>
  <sheetViews>
    <sheetView tabSelected="1" topLeftCell="B1" zoomScale="85" zoomScaleNormal="85" zoomScalePageLayoutView="60" workbookViewId="0">
      <selection activeCell="B3" sqref="B3:H3"/>
    </sheetView>
  </sheetViews>
  <sheetFormatPr baseColWidth="10" defaultColWidth="10.85546875" defaultRowHeight="12.75" x14ac:dyDescent="0.25"/>
  <cols>
    <col min="1" max="1" width="3" style="1" bestFit="1" customWidth="1"/>
    <col min="2" max="2" width="25.28515625" style="2" bestFit="1" customWidth="1"/>
    <col min="3" max="3" width="7.7109375" style="53" bestFit="1" customWidth="1"/>
    <col min="4" max="34" width="6.28515625" style="2" customWidth="1"/>
    <col min="35" max="35" width="7.28515625" style="4" bestFit="1" customWidth="1"/>
    <col min="36" max="36" width="1.7109375" style="5" customWidth="1"/>
    <col min="37" max="37" width="12.42578125" style="6" bestFit="1" customWidth="1"/>
    <col min="38" max="38" width="10.7109375" style="6" customWidth="1"/>
    <col min="39" max="39" width="13.140625" style="7" bestFit="1" customWidth="1"/>
    <col min="40" max="40" width="13.85546875" style="7" bestFit="1" customWidth="1"/>
    <col min="41" max="16384" width="10.85546875" style="2"/>
  </cols>
  <sheetData>
    <row r="1" spans="1:40" ht="25.5" customHeight="1" x14ac:dyDescent="0.25">
      <c r="B1" s="202" t="s">
        <v>21</v>
      </c>
      <c r="C1" s="202"/>
      <c r="D1" s="202"/>
      <c r="E1" s="202"/>
      <c r="F1" s="202"/>
      <c r="G1" s="202"/>
      <c r="H1" s="202"/>
      <c r="I1" s="202"/>
      <c r="K1" s="3"/>
      <c r="L1" s="3"/>
      <c r="AA1" s="139"/>
      <c r="AB1" s="139"/>
      <c r="AC1" s="139"/>
      <c r="AD1" s="139"/>
      <c r="AE1" s="139"/>
      <c r="AF1" s="139"/>
      <c r="AG1" s="139"/>
      <c r="AH1" s="139"/>
      <c r="AJ1" s="197"/>
      <c r="AK1" s="150" t="s">
        <v>40</v>
      </c>
      <c r="AL1" s="151"/>
      <c r="AM1" s="152"/>
    </row>
    <row r="2" spans="1:40" ht="25.5" customHeight="1" x14ac:dyDescent="0.25">
      <c r="B2" s="61" t="s">
        <v>188</v>
      </c>
      <c r="C2" s="126"/>
      <c r="D2" s="126"/>
      <c r="E2" s="126"/>
      <c r="F2" s="126"/>
      <c r="G2" s="126"/>
      <c r="H2" s="126"/>
      <c r="I2" s="126"/>
      <c r="K2" s="3"/>
      <c r="L2" s="3"/>
      <c r="AA2" s="128" t="s">
        <v>41</v>
      </c>
      <c r="AB2" s="139"/>
      <c r="AC2" s="139"/>
      <c r="AD2" s="139"/>
      <c r="AE2" s="139"/>
      <c r="AF2" s="139"/>
      <c r="AG2" s="139"/>
      <c r="AH2" s="139"/>
      <c r="AJ2" s="197"/>
      <c r="AK2" s="200">
        <v>1</v>
      </c>
      <c r="AL2" s="198">
        <v>25</v>
      </c>
      <c r="AM2" s="154">
        <v>27</v>
      </c>
    </row>
    <row r="3" spans="1:40" ht="25.5" customHeight="1" x14ac:dyDescent="0.25">
      <c r="B3" s="206" t="s">
        <v>20</v>
      </c>
      <c r="C3" s="206"/>
      <c r="D3" s="206"/>
      <c r="E3" s="206"/>
      <c r="F3" s="206"/>
      <c r="G3" s="206"/>
      <c r="H3" s="206"/>
      <c r="I3" s="139"/>
      <c r="K3" s="8"/>
      <c r="L3" s="204" t="s">
        <v>30</v>
      </c>
      <c r="M3" s="204"/>
      <c r="N3" s="204"/>
      <c r="O3" s="139"/>
      <c r="P3" s="139"/>
      <c r="Q3" s="139"/>
      <c r="R3" s="124"/>
      <c r="S3" s="205" t="s">
        <v>31</v>
      </c>
      <c r="T3" s="204"/>
      <c r="U3" s="204"/>
      <c r="V3" s="204"/>
      <c r="W3" s="139"/>
      <c r="X3" s="139"/>
      <c r="Y3" s="139"/>
      <c r="AA3" s="153">
        <v>0.9</v>
      </c>
      <c r="AB3" s="10" t="s">
        <v>11</v>
      </c>
      <c r="AC3" s="10" t="s">
        <v>42</v>
      </c>
      <c r="AD3" s="139"/>
      <c r="AE3" s="139"/>
      <c r="AF3" s="139"/>
      <c r="AG3" s="139"/>
      <c r="AH3" s="139"/>
      <c r="AJ3" s="197"/>
      <c r="AK3" s="200">
        <v>0.9</v>
      </c>
      <c r="AL3" s="199">
        <f>$AL$2*AK3</f>
        <v>22.5</v>
      </c>
      <c r="AM3" s="155">
        <f>$AM$2*AK3</f>
        <v>24.3</v>
      </c>
    </row>
    <row r="4" spans="1:40" ht="25.5" customHeight="1" x14ac:dyDescent="0.25">
      <c r="B4" s="96"/>
      <c r="C4" s="96"/>
      <c r="D4" s="9"/>
      <c r="E4" s="9"/>
      <c r="F4" s="9"/>
      <c r="G4" s="9"/>
      <c r="H4" s="9"/>
      <c r="K4" s="54"/>
      <c r="L4" s="204" t="s">
        <v>32</v>
      </c>
      <c r="M4" s="204"/>
      <c r="N4" s="204"/>
      <c r="O4" s="139"/>
      <c r="P4" s="139"/>
      <c r="Q4" s="139"/>
      <c r="R4" s="153"/>
      <c r="S4" s="10" t="s">
        <v>33</v>
      </c>
      <c r="T4" s="139"/>
      <c r="U4" s="139"/>
      <c r="V4" s="139"/>
      <c r="W4" s="139"/>
      <c r="X4" s="139"/>
      <c r="Y4" s="139"/>
      <c r="AA4" s="153">
        <v>0.8</v>
      </c>
      <c r="AB4" s="139" t="s">
        <v>12</v>
      </c>
      <c r="AC4" s="10" t="s">
        <v>42</v>
      </c>
      <c r="AD4" s="139"/>
      <c r="AE4" s="139"/>
      <c r="AF4" s="139"/>
      <c r="AG4" s="139"/>
      <c r="AH4" s="139"/>
      <c r="AJ4" s="197"/>
      <c r="AK4" s="200">
        <v>0.8</v>
      </c>
      <c r="AL4" s="199">
        <f t="shared" ref="AL4:AL11" si="0">$AL$2*AK4</f>
        <v>20</v>
      </c>
      <c r="AM4" s="155">
        <f t="shared" ref="AM4:AM11" si="1">$AM$2*AK4</f>
        <v>21.6</v>
      </c>
    </row>
    <row r="5" spans="1:40" ht="25.5" customHeight="1" x14ac:dyDescent="0.25">
      <c r="B5" s="96" t="s">
        <v>22</v>
      </c>
      <c r="C5" s="203"/>
      <c r="D5" s="203"/>
      <c r="E5" s="203"/>
      <c r="F5" s="203"/>
      <c r="G5" s="203"/>
      <c r="H5" s="203"/>
      <c r="K5" s="120"/>
      <c r="L5" s="204" t="s">
        <v>34</v>
      </c>
      <c r="M5" s="204"/>
      <c r="N5" s="204"/>
      <c r="O5" s="139"/>
      <c r="P5" s="139"/>
      <c r="Q5" s="139"/>
      <c r="R5" s="153"/>
      <c r="S5" s="1"/>
      <c r="T5" s="139"/>
      <c r="U5" s="139"/>
      <c r="V5" s="139"/>
      <c r="W5" s="139"/>
      <c r="X5" s="139"/>
      <c r="Y5" s="139"/>
      <c r="AA5" s="153">
        <v>0.7</v>
      </c>
      <c r="AB5" s="139" t="s">
        <v>13</v>
      </c>
      <c r="AC5" s="10" t="s">
        <v>42</v>
      </c>
      <c r="AD5" s="139"/>
      <c r="AE5" s="139"/>
      <c r="AF5" s="139"/>
      <c r="AG5" s="139"/>
      <c r="AH5" s="139"/>
      <c r="AJ5" s="197"/>
      <c r="AK5" s="200">
        <v>0.7</v>
      </c>
      <c r="AL5" s="199">
        <f t="shared" si="0"/>
        <v>17.5</v>
      </c>
      <c r="AM5" s="155">
        <f t="shared" si="1"/>
        <v>18.899999999999999</v>
      </c>
    </row>
    <row r="6" spans="1:40" ht="25.5" customHeight="1" x14ac:dyDescent="0.25">
      <c r="B6" s="96" t="s">
        <v>23</v>
      </c>
      <c r="C6" s="203"/>
      <c r="D6" s="203"/>
      <c r="E6" s="203"/>
      <c r="F6" s="203"/>
      <c r="G6" s="203"/>
      <c r="H6" s="203"/>
      <c r="K6" s="121"/>
      <c r="L6" s="204" t="s">
        <v>35</v>
      </c>
      <c r="M6" s="204"/>
      <c r="N6" s="204"/>
      <c r="O6" s="139"/>
      <c r="P6" s="139"/>
      <c r="Q6" s="139"/>
      <c r="R6" s="153"/>
      <c r="S6" s="3"/>
      <c r="T6" s="139"/>
      <c r="U6" s="139"/>
      <c r="V6" s="139"/>
      <c r="W6" s="139"/>
      <c r="X6" s="139"/>
      <c r="Y6" s="139"/>
      <c r="AA6" s="153">
        <v>0.6</v>
      </c>
      <c r="AB6" s="139" t="s">
        <v>14</v>
      </c>
      <c r="AC6" s="10" t="s">
        <v>42</v>
      </c>
      <c r="AD6" s="139"/>
      <c r="AE6" s="139"/>
      <c r="AF6" s="139"/>
      <c r="AG6" s="139"/>
      <c r="AH6" s="139"/>
      <c r="AJ6" s="197"/>
      <c r="AK6" s="200">
        <v>0.6</v>
      </c>
      <c r="AL6" s="199">
        <f t="shared" si="0"/>
        <v>15</v>
      </c>
      <c r="AM6" s="155">
        <f t="shared" si="1"/>
        <v>16.2</v>
      </c>
    </row>
    <row r="7" spans="1:40" ht="25.5" customHeight="1" thickBot="1" x14ac:dyDescent="0.3">
      <c r="B7" s="95" t="s">
        <v>24</v>
      </c>
      <c r="C7" s="209"/>
      <c r="D7" s="203"/>
      <c r="E7" s="203"/>
      <c r="F7" s="203"/>
      <c r="G7" s="203"/>
      <c r="H7" s="203"/>
      <c r="K7" s="122"/>
      <c r="L7" s="10" t="s">
        <v>36</v>
      </c>
      <c r="M7" s="10"/>
      <c r="N7" s="10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AA7" s="153">
        <v>0.5</v>
      </c>
      <c r="AB7" s="139" t="s">
        <v>10</v>
      </c>
      <c r="AC7" s="10" t="s">
        <v>42</v>
      </c>
      <c r="AD7" s="139"/>
      <c r="AE7" s="139"/>
      <c r="AF7" s="139"/>
      <c r="AG7" s="139"/>
      <c r="AH7" s="139"/>
      <c r="AJ7" s="197"/>
      <c r="AK7" s="200">
        <v>0.5</v>
      </c>
      <c r="AL7" s="199">
        <f t="shared" si="0"/>
        <v>12.5</v>
      </c>
      <c r="AM7" s="155">
        <f t="shared" si="1"/>
        <v>13.5</v>
      </c>
    </row>
    <row r="8" spans="1:40" ht="25.5" customHeight="1" thickBot="1" x14ac:dyDescent="0.3">
      <c r="B8" s="96" t="s">
        <v>25</v>
      </c>
      <c r="C8" s="203"/>
      <c r="D8" s="203"/>
      <c r="E8" s="203"/>
      <c r="F8" s="203"/>
      <c r="G8" s="203"/>
      <c r="H8" s="203"/>
      <c r="K8" s="11"/>
      <c r="L8" s="204" t="s">
        <v>37</v>
      </c>
      <c r="M8" s="204"/>
      <c r="N8" s="204"/>
      <c r="O8" s="139"/>
      <c r="P8" s="139"/>
      <c r="Q8" s="139"/>
      <c r="R8" s="207"/>
      <c r="S8" s="208"/>
      <c r="T8" s="12" t="s">
        <v>118</v>
      </c>
      <c r="U8" s="12"/>
      <c r="V8" s="12"/>
      <c r="W8" s="12"/>
      <c r="X8" s="12"/>
      <c r="Y8" s="12"/>
      <c r="AA8" s="153">
        <v>0.4</v>
      </c>
      <c r="AB8" s="139" t="s">
        <v>15</v>
      </c>
      <c r="AC8" s="10" t="s">
        <v>42</v>
      </c>
      <c r="AD8" s="139"/>
      <c r="AE8" s="139"/>
      <c r="AF8" s="139"/>
      <c r="AG8" s="139"/>
      <c r="AH8" s="139"/>
      <c r="AJ8" s="197"/>
      <c r="AK8" s="200">
        <v>0.4</v>
      </c>
      <c r="AL8" s="199">
        <f t="shared" si="0"/>
        <v>10</v>
      </c>
      <c r="AM8" s="155">
        <f t="shared" si="1"/>
        <v>10.8</v>
      </c>
    </row>
    <row r="9" spans="1:40" ht="25.5" customHeight="1" x14ac:dyDescent="0.25">
      <c r="B9" s="96" t="s">
        <v>26</v>
      </c>
      <c r="C9" s="209"/>
      <c r="D9" s="203"/>
      <c r="E9" s="203"/>
      <c r="F9" s="203"/>
      <c r="G9" s="203"/>
      <c r="H9" s="203"/>
      <c r="K9" s="13"/>
      <c r="L9" s="204" t="s">
        <v>38</v>
      </c>
      <c r="M9" s="204"/>
      <c r="N9" s="204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AA9" s="153">
        <v>0.3</v>
      </c>
      <c r="AB9" s="139" t="s">
        <v>16</v>
      </c>
      <c r="AC9" s="10" t="s">
        <v>42</v>
      </c>
      <c r="AD9" s="139"/>
      <c r="AE9" s="139"/>
      <c r="AF9" s="139"/>
      <c r="AG9" s="139"/>
      <c r="AH9" s="139"/>
      <c r="AJ9" s="197"/>
      <c r="AK9" s="200">
        <v>0.3</v>
      </c>
      <c r="AL9" s="199">
        <f t="shared" si="0"/>
        <v>7.5</v>
      </c>
      <c r="AM9" s="155">
        <f t="shared" si="1"/>
        <v>8.1</v>
      </c>
    </row>
    <row r="10" spans="1:40" ht="25.5" customHeight="1" x14ac:dyDescent="0.25">
      <c r="B10" s="96" t="s">
        <v>27</v>
      </c>
      <c r="C10" s="210"/>
      <c r="D10" s="210"/>
      <c r="E10" s="210"/>
      <c r="F10" s="210"/>
      <c r="G10" s="210"/>
      <c r="H10" s="210"/>
      <c r="K10" s="123"/>
      <c r="L10" s="204" t="s">
        <v>39</v>
      </c>
      <c r="M10" s="204"/>
      <c r="N10" s="204"/>
      <c r="O10" s="204"/>
      <c r="P10" s="204"/>
      <c r="Q10" s="139"/>
      <c r="R10" s="139"/>
      <c r="S10" s="139"/>
      <c r="T10" s="139"/>
      <c r="U10" s="139"/>
      <c r="V10" s="139"/>
      <c r="W10" s="139"/>
      <c r="X10" s="139"/>
      <c r="Y10" s="139"/>
      <c r="AA10" s="153">
        <v>0.2</v>
      </c>
      <c r="AB10" s="139" t="s">
        <v>17</v>
      </c>
      <c r="AC10" s="10" t="s">
        <v>42</v>
      </c>
      <c r="AD10" s="10"/>
      <c r="AE10" s="10"/>
      <c r="AF10" s="10"/>
      <c r="AG10" s="10"/>
      <c r="AH10" s="10"/>
      <c r="AI10" s="10"/>
      <c r="AJ10" s="10"/>
      <c r="AK10" s="200">
        <v>0.2</v>
      </c>
      <c r="AL10" s="199">
        <f t="shared" si="0"/>
        <v>5</v>
      </c>
      <c r="AM10" s="155">
        <f t="shared" si="1"/>
        <v>5.4</v>
      </c>
    </row>
    <row r="11" spans="1:40" ht="25.5" customHeight="1" x14ac:dyDescent="0.25">
      <c r="B11" s="96" t="s">
        <v>28</v>
      </c>
      <c r="C11" s="235">
        <v>100</v>
      </c>
      <c r="D11" s="235"/>
      <c r="E11" s="235"/>
      <c r="F11" s="235"/>
      <c r="G11" s="235"/>
      <c r="H11" s="235"/>
      <c r="J11" s="139" t="s">
        <v>29</v>
      </c>
      <c r="K11" s="125"/>
      <c r="L11" s="3"/>
      <c r="M11" s="3"/>
      <c r="N11" s="3"/>
      <c r="O11" s="3"/>
      <c r="P11" s="3"/>
      <c r="AA11" s="153">
        <v>0.1</v>
      </c>
      <c r="AB11" s="139" t="s">
        <v>18</v>
      </c>
      <c r="AC11" s="10" t="s">
        <v>42</v>
      </c>
      <c r="AD11" s="139"/>
      <c r="AE11" s="139"/>
      <c r="AF11" s="139"/>
      <c r="AG11" s="139"/>
      <c r="AH11" s="139"/>
      <c r="AJ11" s="197"/>
      <c r="AK11" s="200">
        <v>0.1</v>
      </c>
      <c r="AL11" s="199">
        <f t="shared" si="0"/>
        <v>2.5</v>
      </c>
      <c r="AM11" s="155">
        <f t="shared" si="1"/>
        <v>2.7</v>
      </c>
    </row>
    <row r="12" spans="1:40" ht="13.5" customHeight="1" thickBot="1" x14ac:dyDescent="0.3">
      <c r="B12" s="96"/>
      <c r="C12" s="140"/>
      <c r="D12" s="140"/>
      <c r="E12" s="140"/>
      <c r="F12" s="140"/>
      <c r="G12" s="140"/>
      <c r="H12" s="14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J12" s="197"/>
    </row>
    <row r="13" spans="1:40" ht="13.5" customHeight="1" thickBot="1" x14ac:dyDescent="0.3">
      <c r="B13" s="231" t="s">
        <v>43</v>
      </c>
      <c r="C13" s="233" t="s">
        <v>64</v>
      </c>
      <c r="D13" s="14" t="s">
        <v>65</v>
      </c>
      <c r="E13" s="15"/>
      <c r="F13" s="15"/>
      <c r="G13" s="15"/>
      <c r="H13" s="43"/>
      <c r="I13" s="15" t="s">
        <v>66</v>
      </c>
      <c r="J13" s="15"/>
      <c r="K13" s="15"/>
      <c r="L13" s="15"/>
      <c r="M13" s="15"/>
      <c r="N13" s="15"/>
      <c r="O13" s="15"/>
      <c r="P13" s="14" t="s">
        <v>67</v>
      </c>
      <c r="Q13" s="15"/>
      <c r="R13" s="15"/>
      <c r="S13" s="15"/>
      <c r="T13" s="15"/>
      <c r="U13" s="15"/>
      <c r="V13" s="43"/>
      <c r="W13" s="15" t="s">
        <v>68</v>
      </c>
      <c r="X13" s="15"/>
      <c r="Y13" s="15"/>
      <c r="Z13" s="15"/>
      <c r="AA13" s="15"/>
      <c r="AB13" s="15"/>
      <c r="AC13" s="15"/>
      <c r="AD13" s="14" t="s">
        <v>69</v>
      </c>
      <c r="AE13" s="15"/>
      <c r="AF13" s="15"/>
      <c r="AG13" s="15"/>
      <c r="AH13" s="43"/>
      <c r="AI13" s="70" t="s">
        <v>0</v>
      </c>
      <c r="AJ13" s="17"/>
      <c r="AK13" s="211" t="s">
        <v>119</v>
      </c>
      <c r="AL13" s="212"/>
      <c r="AM13" s="215" t="s">
        <v>120</v>
      </c>
      <c r="AN13" s="217" t="s">
        <v>121</v>
      </c>
    </row>
    <row r="14" spans="1:40" ht="13.5" thickBot="1" x14ac:dyDescent="0.3">
      <c r="B14" s="232"/>
      <c r="C14" s="234"/>
      <c r="D14" s="18">
        <v>1</v>
      </c>
      <c r="E14" s="19">
        <v>2</v>
      </c>
      <c r="F14" s="19">
        <v>3</v>
      </c>
      <c r="G14" s="19">
        <v>4</v>
      </c>
      <c r="H14" s="44">
        <v>5</v>
      </c>
      <c r="I14" s="129">
        <v>6</v>
      </c>
      <c r="J14" s="159">
        <v>7</v>
      </c>
      <c r="K14" s="19">
        <v>8</v>
      </c>
      <c r="L14" s="19">
        <v>9</v>
      </c>
      <c r="M14" s="19">
        <v>10</v>
      </c>
      <c r="N14" s="19">
        <v>11</v>
      </c>
      <c r="O14" s="159">
        <v>12</v>
      </c>
      <c r="P14" s="18">
        <v>13</v>
      </c>
      <c r="Q14" s="159">
        <v>14</v>
      </c>
      <c r="R14" s="19">
        <v>15</v>
      </c>
      <c r="S14" s="19">
        <v>16</v>
      </c>
      <c r="T14" s="19">
        <v>17</v>
      </c>
      <c r="U14" s="19">
        <v>18</v>
      </c>
      <c r="V14" s="44">
        <v>19</v>
      </c>
      <c r="W14" s="129">
        <v>20</v>
      </c>
      <c r="X14" s="159">
        <v>21</v>
      </c>
      <c r="Y14" s="19">
        <v>22</v>
      </c>
      <c r="Z14" s="19">
        <v>23</v>
      </c>
      <c r="AA14" s="19">
        <v>24</v>
      </c>
      <c r="AB14" s="19">
        <v>25</v>
      </c>
      <c r="AC14" s="159">
        <v>26</v>
      </c>
      <c r="AD14" s="18">
        <v>27</v>
      </c>
      <c r="AE14" s="159">
        <v>28</v>
      </c>
      <c r="AF14" s="19">
        <v>29</v>
      </c>
      <c r="AG14" s="19">
        <v>30</v>
      </c>
      <c r="AH14" s="44">
        <v>31</v>
      </c>
      <c r="AI14" s="71"/>
      <c r="AJ14" s="17"/>
      <c r="AK14" s="213"/>
      <c r="AL14" s="214"/>
      <c r="AM14" s="216"/>
      <c r="AN14" s="218"/>
    </row>
    <row r="15" spans="1:40" s="3" customFormat="1" ht="25.5" customHeight="1" thickBot="1" x14ac:dyDescent="0.3">
      <c r="A15" s="1">
        <v>1</v>
      </c>
      <c r="B15" s="97" t="s">
        <v>44</v>
      </c>
      <c r="C15" s="21" t="s">
        <v>1</v>
      </c>
      <c r="D15" s="22"/>
      <c r="E15" s="23"/>
      <c r="F15" s="23"/>
      <c r="G15" s="24"/>
      <c r="H15" s="114"/>
      <c r="I15" s="130"/>
      <c r="J15" s="23"/>
      <c r="K15" s="23"/>
      <c r="L15" s="23"/>
      <c r="M15" s="23"/>
      <c r="N15" s="24"/>
      <c r="O15" s="160"/>
      <c r="P15" s="22"/>
      <c r="Q15" s="23"/>
      <c r="R15" s="23"/>
      <c r="S15" s="23"/>
      <c r="T15" s="23"/>
      <c r="U15" s="24"/>
      <c r="V15" s="114"/>
      <c r="W15" s="130"/>
      <c r="X15" s="23"/>
      <c r="Y15" s="23"/>
      <c r="Z15" s="23"/>
      <c r="AA15" s="23"/>
      <c r="AB15" s="24"/>
      <c r="AC15" s="160"/>
      <c r="AD15" s="22"/>
      <c r="AE15" s="23"/>
      <c r="AF15" s="23"/>
      <c r="AG15" s="23"/>
      <c r="AH15" s="26"/>
      <c r="AI15" s="72">
        <f>SUM(D15:AH15)</f>
        <v>0</v>
      </c>
      <c r="AJ15" s="6"/>
      <c r="AK15" s="219">
        <f>AI15+AI17+AI22+AI23+AI24+AI18</f>
        <v>0</v>
      </c>
      <c r="AL15" s="220"/>
      <c r="AM15" s="65">
        <v>23</v>
      </c>
      <c r="AN15" s="60">
        <f>R8</f>
        <v>0</v>
      </c>
    </row>
    <row r="16" spans="1:40" s="3" customFormat="1" ht="25.5" customHeight="1" x14ac:dyDescent="0.25">
      <c r="A16" s="1">
        <v>2</v>
      </c>
      <c r="B16" s="98" t="s">
        <v>45</v>
      </c>
      <c r="C16" s="21" t="s">
        <v>2</v>
      </c>
      <c r="D16" s="22"/>
      <c r="E16" s="23"/>
      <c r="F16" s="23"/>
      <c r="G16" s="23"/>
      <c r="H16" s="26"/>
      <c r="I16" s="130"/>
      <c r="J16" s="23"/>
      <c r="K16" s="23"/>
      <c r="L16" s="23"/>
      <c r="M16" s="23"/>
      <c r="N16" s="23"/>
      <c r="O16" s="161"/>
      <c r="P16" s="22"/>
      <c r="Q16" s="23"/>
      <c r="R16" s="23"/>
      <c r="S16" s="23"/>
      <c r="T16" s="23"/>
      <c r="U16" s="23"/>
      <c r="V16" s="26"/>
      <c r="W16" s="130"/>
      <c r="X16" s="23"/>
      <c r="Y16" s="23"/>
      <c r="Z16" s="23"/>
      <c r="AA16" s="23"/>
      <c r="AB16" s="23"/>
      <c r="AC16" s="161"/>
      <c r="AD16" s="22"/>
      <c r="AE16" s="23"/>
      <c r="AF16" s="23"/>
      <c r="AG16" s="23"/>
      <c r="AH16" s="26"/>
      <c r="AI16" s="73">
        <f>SUM(D16:AH16)</f>
        <v>0</v>
      </c>
      <c r="AJ16" s="6"/>
      <c r="AK16" s="221"/>
      <c r="AL16" s="222"/>
      <c r="AM16" s="62"/>
      <c r="AN16" s="63"/>
    </row>
    <row r="17" spans="1:40" s="3" customFormat="1" ht="25.5" customHeight="1" x14ac:dyDescent="0.25">
      <c r="A17" s="1">
        <v>3</v>
      </c>
      <c r="B17" s="98" t="s">
        <v>46</v>
      </c>
      <c r="C17" s="28">
        <v>9.4</v>
      </c>
      <c r="D17" s="22">
        <f>IF(D16&gt;0.51,D16-0.5,0)</f>
        <v>0</v>
      </c>
      <c r="E17" s="23">
        <f t="shared" ref="E17:J17" si="2">IF(E16&gt;0.51,E16-0.5,0)</f>
        <v>0</v>
      </c>
      <c r="F17" s="23">
        <f t="shared" si="2"/>
        <v>0</v>
      </c>
      <c r="G17" s="23">
        <f t="shared" si="2"/>
        <v>0</v>
      </c>
      <c r="H17" s="26">
        <f t="shared" si="2"/>
        <v>0</v>
      </c>
      <c r="I17" s="130">
        <f t="shared" si="2"/>
        <v>0</v>
      </c>
      <c r="J17" s="23">
        <f t="shared" si="2"/>
        <v>0</v>
      </c>
      <c r="K17" s="23">
        <f>IF(K16&gt;0.51,K16-0.5,0)</f>
        <v>0</v>
      </c>
      <c r="L17" s="23">
        <f t="shared" ref="L17:Q17" si="3">IF(L16&gt;0.51,L16-0.5,0)</f>
        <v>0</v>
      </c>
      <c r="M17" s="23">
        <f t="shared" si="3"/>
        <v>0</v>
      </c>
      <c r="N17" s="23">
        <f t="shared" si="3"/>
        <v>0</v>
      </c>
      <c r="O17" s="161">
        <f t="shared" si="3"/>
        <v>0</v>
      </c>
      <c r="P17" s="22">
        <f t="shared" si="3"/>
        <v>0</v>
      </c>
      <c r="Q17" s="23">
        <f t="shared" si="3"/>
        <v>0</v>
      </c>
      <c r="R17" s="23">
        <f>IF(R16&gt;0.51,R16-0.5,0)</f>
        <v>0</v>
      </c>
      <c r="S17" s="23">
        <f t="shared" ref="S17:X17" si="4">IF(S16&gt;0.51,S16-0.5,0)</f>
        <v>0</v>
      </c>
      <c r="T17" s="23">
        <f t="shared" si="4"/>
        <v>0</v>
      </c>
      <c r="U17" s="23">
        <f>IF(U16&gt;0.51,U16-0.5,0)</f>
        <v>0</v>
      </c>
      <c r="V17" s="26">
        <f t="shared" si="4"/>
        <v>0</v>
      </c>
      <c r="W17" s="130">
        <f t="shared" si="4"/>
        <v>0</v>
      </c>
      <c r="X17" s="23">
        <f t="shared" si="4"/>
        <v>0</v>
      </c>
      <c r="Y17" s="23">
        <f>IF(Y16&gt;0.51,Y16-0.5,0)</f>
        <v>0</v>
      </c>
      <c r="Z17" s="23">
        <f t="shared" ref="Z17:AF17" si="5">IF(Z16&gt;0.51,Z16-0.5,0)</f>
        <v>0</v>
      </c>
      <c r="AA17" s="23">
        <f t="shared" si="5"/>
        <v>0</v>
      </c>
      <c r="AB17" s="23">
        <f t="shared" si="5"/>
        <v>0</v>
      </c>
      <c r="AC17" s="161">
        <f t="shared" si="5"/>
        <v>0</v>
      </c>
      <c r="AD17" s="22">
        <f t="shared" si="5"/>
        <v>0</v>
      </c>
      <c r="AE17" s="23">
        <f t="shared" si="5"/>
        <v>0</v>
      </c>
      <c r="AF17" s="23">
        <f t="shared" si="5"/>
        <v>0</v>
      </c>
      <c r="AG17" s="23">
        <f t="shared" ref="AG17:AH17" si="6">IF(AG16&gt;0.51,AG16-0.5,0)</f>
        <v>0</v>
      </c>
      <c r="AH17" s="26">
        <f t="shared" si="6"/>
        <v>0</v>
      </c>
      <c r="AI17" s="73">
        <f>SUM(D17:AH17)</f>
        <v>0</v>
      </c>
      <c r="AJ17" s="6"/>
      <c r="AK17" s="221"/>
      <c r="AL17" s="222"/>
      <c r="AM17" s="62"/>
      <c r="AN17" s="63"/>
    </row>
    <row r="18" spans="1:40" s="3" customFormat="1" ht="25.5" customHeight="1" x14ac:dyDescent="0.25">
      <c r="A18" s="1">
        <v>4</v>
      </c>
      <c r="B18" s="98" t="s">
        <v>47</v>
      </c>
      <c r="C18" s="28" t="s">
        <v>1</v>
      </c>
      <c r="D18" s="22"/>
      <c r="E18" s="23"/>
      <c r="F18" s="23"/>
      <c r="G18" s="23"/>
      <c r="H18" s="26"/>
      <c r="I18" s="130"/>
      <c r="J18" s="23"/>
      <c r="K18" s="23"/>
      <c r="L18" s="23"/>
      <c r="M18" s="23"/>
      <c r="N18" s="23"/>
      <c r="O18" s="161"/>
      <c r="P18" s="22"/>
      <c r="Q18" s="23"/>
      <c r="R18" s="23"/>
      <c r="S18" s="23"/>
      <c r="T18" s="23"/>
      <c r="U18" s="23"/>
      <c r="V18" s="26"/>
      <c r="W18" s="130"/>
      <c r="X18" s="23"/>
      <c r="Y18" s="23"/>
      <c r="Z18" s="23"/>
      <c r="AA18" s="23"/>
      <c r="AB18" s="23"/>
      <c r="AC18" s="161"/>
      <c r="AD18" s="22"/>
      <c r="AE18" s="23"/>
      <c r="AF18" s="23"/>
      <c r="AG18" s="23"/>
      <c r="AH18" s="26"/>
      <c r="AI18" s="73">
        <f>SUM(D18:AH18)</f>
        <v>0</v>
      </c>
      <c r="AJ18" s="6"/>
      <c r="AK18" s="223"/>
      <c r="AL18" s="224"/>
      <c r="AM18" s="29" t="s">
        <v>122</v>
      </c>
      <c r="AN18" s="64"/>
    </row>
    <row r="19" spans="1:40" ht="25.5" customHeight="1" x14ac:dyDescent="0.25">
      <c r="A19" s="1">
        <v>5</v>
      </c>
      <c r="B19" s="98" t="s">
        <v>48</v>
      </c>
      <c r="C19" s="28"/>
      <c r="D19" s="22"/>
      <c r="E19" s="23"/>
      <c r="F19" s="23"/>
      <c r="G19" s="23"/>
      <c r="H19" s="143">
        <f>SUM(D15:H15)+SUM(D18:H18)</f>
        <v>0</v>
      </c>
      <c r="I19" s="130"/>
      <c r="J19" s="23"/>
      <c r="K19" s="23"/>
      <c r="L19" s="23"/>
      <c r="M19" s="23"/>
      <c r="N19" s="23"/>
      <c r="O19" s="162">
        <f>SUM(I15:O15)+SUM(I18:O18)</f>
        <v>0</v>
      </c>
      <c r="P19" s="22"/>
      <c r="Q19" s="23"/>
      <c r="R19" s="23"/>
      <c r="S19" s="23"/>
      <c r="T19" s="23"/>
      <c r="U19" s="23"/>
      <c r="V19" s="143">
        <f>SUM(P15:V15)+SUM(P18:V18)</f>
        <v>0</v>
      </c>
      <c r="W19" s="130"/>
      <c r="X19" s="23"/>
      <c r="Y19" s="23"/>
      <c r="Z19" s="23"/>
      <c r="AA19" s="23"/>
      <c r="AB19" s="23"/>
      <c r="AC19" s="162">
        <f>SUM(W15:AC15)+SUM(W18:AC18)</f>
        <v>0</v>
      </c>
      <c r="AD19" s="22"/>
      <c r="AE19" s="23"/>
      <c r="AF19" s="23"/>
      <c r="AG19" s="23"/>
      <c r="AH19" s="26"/>
      <c r="AI19" s="74">
        <f>H19+O19+V19+AC19</f>
        <v>0</v>
      </c>
      <c r="AJ19" s="6"/>
      <c r="AK19" s="225" t="s">
        <v>123</v>
      </c>
      <c r="AL19" s="228" t="s">
        <v>124</v>
      </c>
      <c r="AM19" s="25">
        <f>(AM15*8.2)/100*C11</f>
        <v>188.6</v>
      </c>
      <c r="AN19" s="57" t="s">
        <v>6</v>
      </c>
    </row>
    <row r="20" spans="1:40" ht="25.5" customHeight="1" x14ac:dyDescent="0.25">
      <c r="A20" s="1">
        <v>6</v>
      </c>
      <c r="B20" s="98" t="s">
        <v>49</v>
      </c>
      <c r="C20" s="30"/>
      <c r="D20" s="22"/>
      <c r="E20" s="23"/>
      <c r="F20" s="23"/>
      <c r="G20" s="23"/>
      <c r="H20" s="143">
        <f>SUM(D15:H15)+SUM(D17:H18)</f>
        <v>0</v>
      </c>
      <c r="I20" s="130"/>
      <c r="J20" s="23"/>
      <c r="K20" s="23"/>
      <c r="L20" s="23"/>
      <c r="M20" s="23"/>
      <c r="N20" s="23"/>
      <c r="O20" s="162">
        <f>SUM(I15:O15)+SUM(I17:O18)</f>
        <v>0</v>
      </c>
      <c r="P20" s="22"/>
      <c r="Q20" s="23"/>
      <c r="R20" s="23"/>
      <c r="S20" s="23"/>
      <c r="T20" s="23"/>
      <c r="U20" s="23"/>
      <c r="V20" s="143">
        <f>SUM(P15:V15)+SUM(P17:V18)</f>
        <v>0</v>
      </c>
      <c r="W20" s="130"/>
      <c r="X20" s="23"/>
      <c r="Y20" s="23"/>
      <c r="Z20" s="23"/>
      <c r="AA20" s="23"/>
      <c r="AB20" s="23"/>
      <c r="AC20" s="162">
        <f>SUM(W15:AC15)+SUM(W17:AC18)</f>
        <v>0</v>
      </c>
      <c r="AD20" s="22"/>
      <c r="AE20" s="23"/>
      <c r="AF20" s="23"/>
      <c r="AG20" s="23"/>
      <c r="AH20" s="26"/>
      <c r="AI20" s="74">
        <f>H20+O20+V20+AC20</f>
        <v>0</v>
      </c>
      <c r="AJ20" s="6"/>
      <c r="AK20" s="226"/>
      <c r="AL20" s="229"/>
      <c r="AM20" s="55"/>
      <c r="AN20" s="58">
        <f>AK15-AM19</f>
        <v>-188.6</v>
      </c>
    </row>
    <row r="21" spans="1:40" ht="25.5" customHeight="1" x14ac:dyDescent="0.25">
      <c r="A21" s="1">
        <v>7</v>
      </c>
      <c r="B21" s="98" t="s">
        <v>50</v>
      </c>
      <c r="C21" s="31"/>
      <c r="D21" s="22"/>
      <c r="E21" s="23"/>
      <c r="F21" s="23"/>
      <c r="G21" s="23"/>
      <c r="H21" s="26"/>
      <c r="I21" s="130"/>
      <c r="J21" s="23"/>
      <c r="K21" s="23"/>
      <c r="L21" s="23"/>
      <c r="M21" s="23"/>
      <c r="N21" s="23"/>
      <c r="O21" s="161"/>
      <c r="P21" s="22"/>
      <c r="Q21" s="23"/>
      <c r="R21" s="23"/>
      <c r="S21" s="23"/>
      <c r="T21" s="23"/>
      <c r="U21" s="23"/>
      <c r="V21" s="26"/>
      <c r="W21" s="130"/>
      <c r="X21" s="23"/>
      <c r="Y21" s="23"/>
      <c r="Z21" s="23"/>
      <c r="AA21" s="23"/>
      <c r="AB21" s="23"/>
      <c r="AC21" s="161"/>
      <c r="AD21" s="22"/>
      <c r="AE21" s="23"/>
      <c r="AF21" s="23"/>
      <c r="AG21" s="23"/>
      <c r="AH21" s="26"/>
      <c r="AI21" s="134"/>
      <c r="AJ21" s="6"/>
      <c r="AK21" s="226"/>
      <c r="AL21" s="229"/>
      <c r="AM21" s="55"/>
      <c r="AN21" s="127"/>
    </row>
    <row r="22" spans="1:40" ht="25.5" customHeight="1" x14ac:dyDescent="0.25">
      <c r="A22" s="1">
        <v>8</v>
      </c>
      <c r="B22" s="90" t="s">
        <v>51</v>
      </c>
      <c r="C22" s="31" t="s">
        <v>3</v>
      </c>
      <c r="D22" s="32"/>
      <c r="E22" s="33"/>
      <c r="F22" s="33"/>
      <c r="G22" s="33"/>
      <c r="H22" s="144">
        <f>SUM(D22:G22)</f>
        <v>0</v>
      </c>
      <c r="I22" s="131"/>
      <c r="J22" s="33"/>
      <c r="K22" s="33"/>
      <c r="L22" s="33"/>
      <c r="M22" s="33"/>
      <c r="N22" s="33"/>
      <c r="O22" s="163">
        <f>SUM(I22:N22)</f>
        <v>0</v>
      </c>
      <c r="P22" s="32"/>
      <c r="Q22" s="33"/>
      <c r="R22" s="33"/>
      <c r="S22" s="33"/>
      <c r="T22" s="33"/>
      <c r="U22" s="33"/>
      <c r="V22" s="144">
        <f>SUM(P22:U22)</f>
        <v>0</v>
      </c>
      <c r="W22" s="131"/>
      <c r="X22" s="33"/>
      <c r="Y22" s="33"/>
      <c r="Z22" s="33"/>
      <c r="AA22" s="33"/>
      <c r="AB22" s="33"/>
      <c r="AC22" s="163">
        <f>SUM(W22:AB22)</f>
        <v>0</v>
      </c>
      <c r="AD22" s="32"/>
      <c r="AE22" s="33"/>
      <c r="AF22" s="33"/>
      <c r="AG22" s="33"/>
      <c r="AH22" s="76"/>
      <c r="AI22" s="74">
        <f>H22+O22+V22+AC22</f>
        <v>0</v>
      </c>
      <c r="AJ22" s="6"/>
      <c r="AK22" s="226"/>
      <c r="AL22" s="229"/>
      <c r="AM22" s="55"/>
      <c r="AN22" s="241" t="s">
        <v>176</v>
      </c>
    </row>
    <row r="23" spans="1:40" ht="25.5" customHeight="1" x14ac:dyDescent="0.25">
      <c r="A23" s="1">
        <v>9</v>
      </c>
      <c r="B23" s="90" t="s">
        <v>52</v>
      </c>
      <c r="C23" s="31" t="s">
        <v>3</v>
      </c>
      <c r="D23" s="32"/>
      <c r="E23" s="33"/>
      <c r="F23" s="33"/>
      <c r="G23" s="33"/>
      <c r="H23" s="144">
        <f>SUM(D23:G23)</f>
        <v>0</v>
      </c>
      <c r="I23" s="131"/>
      <c r="J23" s="33"/>
      <c r="K23" s="33"/>
      <c r="L23" s="33"/>
      <c r="M23" s="33"/>
      <c r="N23" s="33"/>
      <c r="O23" s="163">
        <f>SUM(I23:N23)</f>
        <v>0</v>
      </c>
      <c r="P23" s="32"/>
      <c r="Q23" s="33"/>
      <c r="R23" s="33"/>
      <c r="S23" s="33"/>
      <c r="T23" s="33"/>
      <c r="U23" s="33"/>
      <c r="V23" s="144">
        <f>SUM(P23:U23)</f>
        <v>0</v>
      </c>
      <c r="W23" s="131"/>
      <c r="X23" s="33"/>
      <c r="Y23" s="33"/>
      <c r="Z23" s="33"/>
      <c r="AA23" s="33"/>
      <c r="AB23" s="33"/>
      <c r="AC23" s="163">
        <f>SUM(W23:AB23)</f>
        <v>0</v>
      </c>
      <c r="AD23" s="32"/>
      <c r="AE23" s="33"/>
      <c r="AF23" s="33"/>
      <c r="AG23" s="33"/>
      <c r="AH23" s="76"/>
      <c r="AI23" s="74">
        <f>H23+O23+V23+AC23</f>
        <v>0</v>
      </c>
      <c r="AJ23" s="6"/>
      <c r="AK23" s="227"/>
      <c r="AL23" s="230"/>
      <c r="AM23" s="55"/>
      <c r="AN23" s="240"/>
    </row>
    <row r="24" spans="1:40" ht="25.5" customHeight="1" thickBot="1" x14ac:dyDescent="0.3">
      <c r="A24" s="1">
        <v>10</v>
      </c>
      <c r="B24" s="99" t="s">
        <v>53</v>
      </c>
      <c r="C24" s="35" t="s">
        <v>3</v>
      </c>
      <c r="D24" s="36"/>
      <c r="E24" s="37"/>
      <c r="F24" s="37"/>
      <c r="G24" s="37"/>
      <c r="H24" s="145">
        <f>SUM(D24:G24)</f>
        <v>0</v>
      </c>
      <c r="I24" s="132"/>
      <c r="J24" s="37"/>
      <c r="K24" s="37"/>
      <c r="L24" s="37"/>
      <c r="M24" s="37"/>
      <c r="N24" s="37"/>
      <c r="O24" s="164">
        <f>SUM(I24:N24)</f>
        <v>0</v>
      </c>
      <c r="P24" s="36"/>
      <c r="Q24" s="37"/>
      <c r="R24" s="37"/>
      <c r="S24" s="37"/>
      <c r="T24" s="37"/>
      <c r="U24" s="37"/>
      <c r="V24" s="145">
        <f>SUM(P24:U24)</f>
        <v>0</v>
      </c>
      <c r="W24" s="132"/>
      <c r="X24" s="37"/>
      <c r="Y24" s="37"/>
      <c r="Z24" s="37"/>
      <c r="AA24" s="37"/>
      <c r="AB24" s="37"/>
      <c r="AC24" s="164">
        <f>SUM(W24:AB24)</f>
        <v>0</v>
      </c>
      <c r="AD24" s="36"/>
      <c r="AE24" s="37"/>
      <c r="AF24" s="37"/>
      <c r="AG24" s="37"/>
      <c r="AH24" s="77"/>
      <c r="AI24" s="74">
        <f>H24+O24+V24+AC24</f>
        <v>0</v>
      </c>
      <c r="AJ24" s="6"/>
      <c r="AK24" s="38">
        <f>AK15</f>
        <v>0</v>
      </c>
      <c r="AL24" s="39">
        <f>AM19</f>
        <v>188.6</v>
      </c>
      <c r="AM24" s="40"/>
      <c r="AN24" s="41">
        <f>AK24-AL24+$AN$15</f>
        <v>-188.6</v>
      </c>
    </row>
    <row r="25" spans="1:40" ht="13.5" thickBot="1" x14ac:dyDescent="0.3">
      <c r="B25" s="141"/>
      <c r="C25" s="12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42"/>
      <c r="AK25" s="93"/>
      <c r="AL25" s="93"/>
    </row>
    <row r="26" spans="1:40" ht="13.5" customHeight="1" thickBot="1" x14ac:dyDescent="0.3">
      <c r="B26" s="231" t="s">
        <v>54</v>
      </c>
      <c r="C26" s="233" t="s">
        <v>64</v>
      </c>
      <c r="D26" s="14" t="s">
        <v>69</v>
      </c>
      <c r="E26" s="43"/>
      <c r="F26" s="15" t="s">
        <v>70</v>
      </c>
      <c r="G26" s="15"/>
      <c r="H26" s="15"/>
      <c r="I26" s="15"/>
      <c r="J26" s="15"/>
      <c r="K26" s="15"/>
      <c r="L26" s="15"/>
      <c r="M26" s="14" t="s">
        <v>71</v>
      </c>
      <c r="N26" s="15"/>
      <c r="O26" s="15"/>
      <c r="P26" s="15"/>
      <c r="Q26" s="15"/>
      <c r="R26" s="15"/>
      <c r="S26" s="43"/>
      <c r="T26" s="15" t="s">
        <v>72</v>
      </c>
      <c r="U26" s="15"/>
      <c r="V26" s="15"/>
      <c r="W26" s="15"/>
      <c r="X26" s="15"/>
      <c r="Y26" s="15"/>
      <c r="Z26" s="15"/>
      <c r="AA26" s="14" t="s">
        <v>73</v>
      </c>
      <c r="AB26" s="15"/>
      <c r="AC26" s="15"/>
      <c r="AD26" s="15"/>
      <c r="AE26" s="43"/>
      <c r="AF26" s="115"/>
      <c r="AG26" s="115"/>
      <c r="AH26" s="100"/>
      <c r="AI26" s="70" t="s">
        <v>0</v>
      </c>
      <c r="AJ26" s="6"/>
      <c r="AK26" s="211" t="s">
        <v>125</v>
      </c>
      <c r="AL26" s="212"/>
      <c r="AM26" s="215" t="s">
        <v>120</v>
      </c>
      <c r="AN26" s="236"/>
    </row>
    <row r="27" spans="1:40" ht="13.5" thickBot="1" x14ac:dyDescent="0.3">
      <c r="B27" s="232"/>
      <c r="C27" s="234"/>
      <c r="D27" s="18">
        <v>1</v>
      </c>
      <c r="E27" s="44">
        <v>2</v>
      </c>
      <c r="F27" s="129">
        <v>3</v>
      </c>
      <c r="G27" s="159">
        <v>4</v>
      </c>
      <c r="H27" s="19">
        <v>5</v>
      </c>
      <c r="I27" s="19">
        <v>6</v>
      </c>
      <c r="J27" s="19">
        <v>7</v>
      </c>
      <c r="K27" s="19">
        <v>8</v>
      </c>
      <c r="L27" s="159">
        <v>9</v>
      </c>
      <c r="M27" s="18">
        <v>10</v>
      </c>
      <c r="N27" s="159">
        <v>11</v>
      </c>
      <c r="O27" s="19">
        <v>12</v>
      </c>
      <c r="P27" s="19">
        <v>13</v>
      </c>
      <c r="Q27" s="19">
        <v>14</v>
      </c>
      <c r="R27" s="19">
        <v>15</v>
      </c>
      <c r="S27" s="44">
        <v>16</v>
      </c>
      <c r="T27" s="129">
        <v>17</v>
      </c>
      <c r="U27" s="159">
        <v>18</v>
      </c>
      <c r="V27" s="19">
        <v>19</v>
      </c>
      <c r="W27" s="19">
        <v>20</v>
      </c>
      <c r="X27" s="19">
        <v>21</v>
      </c>
      <c r="Y27" s="19">
        <v>22</v>
      </c>
      <c r="Z27" s="159">
        <v>23</v>
      </c>
      <c r="AA27" s="18">
        <v>24</v>
      </c>
      <c r="AB27" s="159">
        <v>25</v>
      </c>
      <c r="AC27" s="19">
        <v>26</v>
      </c>
      <c r="AD27" s="19">
        <v>27</v>
      </c>
      <c r="AE27" s="44">
        <v>28</v>
      </c>
      <c r="AF27" s="116"/>
      <c r="AG27" s="116"/>
      <c r="AH27" s="101"/>
      <c r="AI27" s="71"/>
      <c r="AJ27" s="6"/>
      <c r="AK27" s="213"/>
      <c r="AL27" s="214"/>
      <c r="AM27" s="216"/>
      <c r="AN27" s="237"/>
    </row>
    <row r="28" spans="1:40" s="3" customFormat="1" ht="25.5" customHeight="1" x14ac:dyDescent="0.25">
      <c r="A28" s="1">
        <v>1</v>
      </c>
      <c r="B28" s="97" t="s">
        <v>44</v>
      </c>
      <c r="C28" s="78" t="s">
        <v>1</v>
      </c>
      <c r="D28" s="165"/>
      <c r="E28" s="114"/>
      <c r="F28" s="130"/>
      <c r="G28" s="23"/>
      <c r="H28" s="23"/>
      <c r="I28" s="23"/>
      <c r="J28" s="23"/>
      <c r="K28" s="24"/>
      <c r="L28" s="160"/>
      <c r="M28" s="22"/>
      <c r="N28" s="23"/>
      <c r="O28" s="23"/>
      <c r="P28" s="23"/>
      <c r="Q28" s="23"/>
      <c r="R28" s="24"/>
      <c r="S28" s="114"/>
      <c r="T28" s="130"/>
      <c r="U28" s="23"/>
      <c r="V28" s="23"/>
      <c r="W28" s="23"/>
      <c r="X28" s="23"/>
      <c r="Y28" s="24"/>
      <c r="Z28" s="160"/>
      <c r="AA28" s="22"/>
      <c r="AB28" s="23"/>
      <c r="AC28" s="23"/>
      <c r="AD28" s="23"/>
      <c r="AE28" s="26"/>
      <c r="AF28" s="117"/>
      <c r="AG28" s="117"/>
      <c r="AH28" s="102"/>
      <c r="AI28" s="72">
        <f>SUM(D28:AE28)</f>
        <v>0</v>
      </c>
      <c r="AJ28" s="6"/>
      <c r="AK28" s="219">
        <f>AI28+AI30+AI35+AI36+AI37+AI31</f>
        <v>0</v>
      </c>
      <c r="AL28" s="220"/>
      <c r="AM28" s="65">
        <v>20</v>
      </c>
      <c r="AN28" s="237"/>
    </row>
    <row r="29" spans="1:40" s="3" customFormat="1" ht="25.5" customHeight="1" x14ac:dyDescent="0.25">
      <c r="A29" s="1">
        <v>2</v>
      </c>
      <c r="B29" s="98" t="s">
        <v>45</v>
      </c>
      <c r="C29" s="78" t="s">
        <v>2</v>
      </c>
      <c r="D29" s="22"/>
      <c r="E29" s="26"/>
      <c r="F29" s="130"/>
      <c r="G29" s="23"/>
      <c r="H29" s="23"/>
      <c r="I29" s="23"/>
      <c r="J29" s="23"/>
      <c r="K29" s="23"/>
      <c r="L29" s="161"/>
      <c r="M29" s="22"/>
      <c r="N29" s="23"/>
      <c r="O29" s="23"/>
      <c r="P29" s="23"/>
      <c r="Q29" s="23"/>
      <c r="R29" s="23"/>
      <c r="S29" s="26"/>
      <c r="T29" s="130"/>
      <c r="U29" s="23"/>
      <c r="V29" s="23"/>
      <c r="W29" s="23"/>
      <c r="X29" s="23"/>
      <c r="Y29" s="23"/>
      <c r="Z29" s="161"/>
      <c r="AA29" s="22"/>
      <c r="AB29" s="23"/>
      <c r="AC29" s="23"/>
      <c r="AD29" s="23"/>
      <c r="AE29" s="26"/>
      <c r="AF29" s="117"/>
      <c r="AG29" s="117"/>
      <c r="AH29" s="102"/>
      <c r="AI29" s="73">
        <f>SUM(D29:AE29)</f>
        <v>0</v>
      </c>
      <c r="AJ29" s="6"/>
      <c r="AK29" s="221"/>
      <c r="AL29" s="222"/>
      <c r="AM29" s="62"/>
      <c r="AN29" s="237"/>
    </row>
    <row r="30" spans="1:40" s="3" customFormat="1" ht="25.5" customHeight="1" x14ac:dyDescent="0.25">
      <c r="A30" s="1">
        <v>3</v>
      </c>
      <c r="B30" s="98" t="s">
        <v>46</v>
      </c>
      <c r="C30" s="79">
        <v>9.4</v>
      </c>
      <c r="D30" s="22">
        <f>IF(D29&gt;0.51,D29-0.5,0)</f>
        <v>0</v>
      </c>
      <c r="E30" s="26">
        <f t="shared" ref="E30:J30" si="7">IF(E29&gt;0.51,E29-0.5,0)</f>
        <v>0</v>
      </c>
      <c r="F30" s="130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0</v>
      </c>
      <c r="J30" s="23">
        <f t="shared" si="7"/>
        <v>0</v>
      </c>
      <c r="K30" s="23">
        <f>IF(K29&gt;0.51,K29-0.5,0)</f>
        <v>0</v>
      </c>
      <c r="L30" s="161">
        <f t="shared" ref="L30:Q30" si="8">IF(L29&gt;0.51,L29-0.5,0)</f>
        <v>0</v>
      </c>
      <c r="M30" s="22">
        <f t="shared" si="8"/>
        <v>0</v>
      </c>
      <c r="N30" s="23">
        <f t="shared" si="8"/>
        <v>0</v>
      </c>
      <c r="O30" s="23">
        <f t="shared" si="8"/>
        <v>0</v>
      </c>
      <c r="P30" s="23">
        <f t="shared" si="8"/>
        <v>0</v>
      </c>
      <c r="Q30" s="23">
        <f t="shared" si="8"/>
        <v>0</v>
      </c>
      <c r="R30" s="23">
        <f>IF(R29&gt;0.51,R29-0.5,0)</f>
        <v>0</v>
      </c>
      <c r="S30" s="26">
        <f t="shared" ref="S30:X30" si="9">IF(S29&gt;0.51,S29-0.5,0)</f>
        <v>0</v>
      </c>
      <c r="T30" s="130">
        <f t="shared" si="9"/>
        <v>0</v>
      </c>
      <c r="U30" s="23">
        <f t="shared" si="9"/>
        <v>0</v>
      </c>
      <c r="V30" s="23">
        <f t="shared" si="9"/>
        <v>0</v>
      </c>
      <c r="W30" s="23">
        <f t="shared" si="9"/>
        <v>0</v>
      </c>
      <c r="X30" s="23">
        <f t="shared" si="9"/>
        <v>0</v>
      </c>
      <c r="Y30" s="23">
        <f>IF(Y29&gt;0.51,Y29-0.5,0)</f>
        <v>0</v>
      </c>
      <c r="Z30" s="161">
        <f t="shared" ref="Z30:AE30" si="10">IF(Z29&gt;0.51,Z29-0.5,0)</f>
        <v>0</v>
      </c>
      <c r="AA30" s="22">
        <f t="shared" si="10"/>
        <v>0</v>
      </c>
      <c r="AB30" s="23">
        <f t="shared" si="10"/>
        <v>0</v>
      </c>
      <c r="AC30" s="23">
        <f t="shared" si="10"/>
        <v>0</v>
      </c>
      <c r="AD30" s="23">
        <f t="shared" si="10"/>
        <v>0</v>
      </c>
      <c r="AE30" s="26">
        <f t="shared" si="10"/>
        <v>0</v>
      </c>
      <c r="AF30" s="117"/>
      <c r="AG30" s="117"/>
      <c r="AH30" s="102"/>
      <c r="AI30" s="73">
        <f>SUM(D30:AE30)</f>
        <v>0</v>
      </c>
      <c r="AJ30" s="6"/>
      <c r="AK30" s="221"/>
      <c r="AL30" s="222"/>
      <c r="AM30" s="62"/>
      <c r="AN30" s="237"/>
    </row>
    <row r="31" spans="1:40" s="3" customFormat="1" ht="25.5" customHeight="1" x14ac:dyDescent="0.25">
      <c r="A31" s="1">
        <v>4</v>
      </c>
      <c r="B31" s="98" t="s">
        <v>47</v>
      </c>
      <c r="C31" s="79" t="s">
        <v>1</v>
      </c>
      <c r="D31" s="22"/>
      <c r="E31" s="26"/>
      <c r="F31" s="130"/>
      <c r="G31" s="23"/>
      <c r="H31" s="23"/>
      <c r="I31" s="23"/>
      <c r="J31" s="23"/>
      <c r="K31" s="23"/>
      <c r="L31" s="161"/>
      <c r="M31" s="22"/>
      <c r="N31" s="23"/>
      <c r="O31" s="23"/>
      <c r="P31" s="23"/>
      <c r="Q31" s="23"/>
      <c r="R31" s="23"/>
      <c r="S31" s="26"/>
      <c r="T31" s="130"/>
      <c r="U31" s="23"/>
      <c r="V31" s="23"/>
      <c r="W31" s="23"/>
      <c r="X31" s="23"/>
      <c r="Y31" s="23"/>
      <c r="Z31" s="161"/>
      <c r="AA31" s="22"/>
      <c r="AB31" s="23"/>
      <c r="AC31" s="23"/>
      <c r="AD31" s="23"/>
      <c r="AE31" s="26"/>
      <c r="AF31" s="117"/>
      <c r="AG31" s="117"/>
      <c r="AH31" s="102"/>
      <c r="AI31" s="73">
        <f>SUM(D31:AE31)</f>
        <v>0</v>
      </c>
      <c r="AJ31" s="6"/>
      <c r="AK31" s="223"/>
      <c r="AL31" s="224"/>
      <c r="AM31" s="29" t="s">
        <v>126</v>
      </c>
      <c r="AN31" s="238"/>
    </row>
    <row r="32" spans="1:40" ht="25.5" customHeight="1" x14ac:dyDescent="0.25">
      <c r="A32" s="1">
        <v>5</v>
      </c>
      <c r="B32" s="98" t="s">
        <v>48</v>
      </c>
      <c r="C32" s="79"/>
      <c r="D32" s="22"/>
      <c r="E32" s="143">
        <f>SUM(D28:E28)+SUM(D31:E31)+SUM(AD15:AH15)+SUM(AD18:AH18)</f>
        <v>0</v>
      </c>
      <c r="F32" s="130"/>
      <c r="G32" s="23"/>
      <c r="H32" s="23"/>
      <c r="I32" s="23"/>
      <c r="J32" s="23"/>
      <c r="K32" s="23"/>
      <c r="L32" s="162">
        <f>SUM(F28:L28)+SUM(F31:L31)</f>
        <v>0</v>
      </c>
      <c r="M32" s="22"/>
      <c r="N32" s="23"/>
      <c r="O32" s="23"/>
      <c r="P32" s="23"/>
      <c r="Q32" s="23"/>
      <c r="R32" s="23"/>
      <c r="S32" s="143">
        <f>SUM(M28:S28)+SUM(M31:S31)</f>
        <v>0</v>
      </c>
      <c r="T32" s="130"/>
      <c r="U32" s="23"/>
      <c r="V32" s="23"/>
      <c r="W32" s="23"/>
      <c r="X32" s="23"/>
      <c r="Y32" s="23"/>
      <c r="Z32" s="162">
        <f>SUM(T28:Z28)+SUM(T31:Z31)</f>
        <v>0</v>
      </c>
      <c r="AA32" s="22"/>
      <c r="AB32" s="23"/>
      <c r="AC32" s="23"/>
      <c r="AD32" s="23"/>
      <c r="AE32" s="26"/>
      <c r="AF32" s="117"/>
      <c r="AG32" s="117"/>
      <c r="AH32" s="102"/>
      <c r="AI32" s="74">
        <f>E32+L32+S32+Z32</f>
        <v>0</v>
      </c>
      <c r="AJ32" s="6"/>
      <c r="AK32" s="225" t="s">
        <v>128</v>
      </c>
      <c r="AL32" s="228" t="s">
        <v>129</v>
      </c>
      <c r="AM32" s="25">
        <f>(AM28*8.2)/100*C11</f>
        <v>164</v>
      </c>
      <c r="AN32" s="201" t="s">
        <v>127</v>
      </c>
    </row>
    <row r="33" spans="1:40" ht="25.5" customHeight="1" x14ac:dyDescent="0.25">
      <c r="A33" s="1">
        <v>6</v>
      </c>
      <c r="B33" s="98" t="s">
        <v>49</v>
      </c>
      <c r="C33" s="80"/>
      <c r="D33" s="22"/>
      <c r="E33" s="143">
        <f>SUM(D28:E28)+SUM(D30:E31)+SUM(AD15:AH15)+SUM(AD17:AH18)</f>
        <v>0</v>
      </c>
      <c r="F33" s="130"/>
      <c r="G33" s="23"/>
      <c r="H33" s="23"/>
      <c r="I33" s="23"/>
      <c r="J33" s="23"/>
      <c r="K33" s="23"/>
      <c r="L33" s="162">
        <f>SUM(F28:L28)+SUM(F30:L31)</f>
        <v>0</v>
      </c>
      <c r="M33" s="22"/>
      <c r="N33" s="23"/>
      <c r="O33" s="23"/>
      <c r="P33" s="23"/>
      <c r="Q33" s="23"/>
      <c r="R33" s="23"/>
      <c r="S33" s="143">
        <f>SUM(M28:S28)+SUM(M30:S31)</f>
        <v>0</v>
      </c>
      <c r="T33" s="130"/>
      <c r="U33" s="23"/>
      <c r="V33" s="23"/>
      <c r="W33" s="23"/>
      <c r="X33" s="23"/>
      <c r="Y33" s="23"/>
      <c r="Z33" s="162">
        <f>SUM(T28:Z28)+SUM(T30:Z31)</f>
        <v>0</v>
      </c>
      <c r="AA33" s="22"/>
      <c r="AB33" s="23"/>
      <c r="AC33" s="23"/>
      <c r="AD33" s="23"/>
      <c r="AE33" s="26"/>
      <c r="AF33" s="117"/>
      <c r="AG33" s="117"/>
      <c r="AH33" s="102"/>
      <c r="AI33" s="74">
        <f>E33+L33+S33+Z33</f>
        <v>0</v>
      </c>
      <c r="AJ33" s="6"/>
      <c r="AK33" s="226"/>
      <c r="AL33" s="229"/>
      <c r="AM33" s="55"/>
      <c r="AN33" s="59">
        <f>AK28-AM32</f>
        <v>-164</v>
      </c>
    </row>
    <row r="34" spans="1:40" ht="25.5" customHeight="1" x14ac:dyDescent="0.25">
      <c r="A34" s="1">
        <v>7</v>
      </c>
      <c r="B34" s="98" t="s">
        <v>50</v>
      </c>
      <c r="C34" s="81"/>
      <c r="D34" s="22"/>
      <c r="E34" s="26"/>
      <c r="F34" s="133"/>
      <c r="G34" s="56"/>
      <c r="H34" s="56"/>
      <c r="I34" s="56"/>
      <c r="J34" s="56"/>
      <c r="K34" s="23"/>
      <c r="L34" s="161"/>
      <c r="M34" s="83"/>
      <c r="N34" s="56"/>
      <c r="O34" s="56"/>
      <c r="P34" s="56"/>
      <c r="Q34" s="56"/>
      <c r="R34" s="23"/>
      <c r="S34" s="26"/>
      <c r="T34" s="133"/>
      <c r="U34" s="56"/>
      <c r="V34" s="56"/>
      <c r="W34" s="56"/>
      <c r="X34" s="56"/>
      <c r="Y34" s="23"/>
      <c r="Z34" s="161"/>
      <c r="AA34" s="22"/>
      <c r="AB34" s="23"/>
      <c r="AC34" s="23"/>
      <c r="AD34" s="23"/>
      <c r="AE34" s="75"/>
      <c r="AF34" s="117"/>
      <c r="AG34" s="117"/>
      <c r="AH34" s="102"/>
      <c r="AI34" s="134"/>
      <c r="AJ34" s="6"/>
      <c r="AK34" s="226"/>
      <c r="AL34" s="229"/>
      <c r="AM34" s="55"/>
      <c r="AN34" s="34"/>
    </row>
    <row r="35" spans="1:40" ht="25.5" customHeight="1" x14ac:dyDescent="0.25">
      <c r="A35" s="1">
        <v>8</v>
      </c>
      <c r="B35" s="90" t="s">
        <v>51</v>
      </c>
      <c r="C35" s="81" t="s">
        <v>3</v>
      </c>
      <c r="D35" s="32"/>
      <c r="E35" s="144">
        <f>SUM(D35)+SUM(AD22:AH22)</f>
        <v>0</v>
      </c>
      <c r="F35" s="131"/>
      <c r="G35" s="33"/>
      <c r="H35" s="33"/>
      <c r="I35" s="33"/>
      <c r="J35" s="33"/>
      <c r="K35" s="33"/>
      <c r="L35" s="163">
        <f>SUM(F35:K35)</f>
        <v>0</v>
      </c>
      <c r="M35" s="32"/>
      <c r="N35" s="33"/>
      <c r="O35" s="33"/>
      <c r="P35" s="33"/>
      <c r="Q35" s="33"/>
      <c r="R35" s="33"/>
      <c r="S35" s="144">
        <f>SUM(M35:R35)</f>
        <v>0</v>
      </c>
      <c r="T35" s="131"/>
      <c r="U35" s="33"/>
      <c r="V35" s="33"/>
      <c r="W35" s="33"/>
      <c r="X35" s="33"/>
      <c r="Y35" s="33"/>
      <c r="Z35" s="163">
        <f>SUM(T35:Y35)</f>
        <v>0</v>
      </c>
      <c r="AA35" s="32"/>
      <c r="AB35" s="33"/>
      <c r="AC35" s="33"/>
      <c r="AD35" s="33"/>
      <c r="AE35" s="76"/>
      <c r="AF35" s="118"/>
      <c r="AG35" s="118"/>
      <c r="AH35" s="103"/>
      <c r="AI35" s="74">
        <f>E35+L35+S35+Z35</f>
        <v>0</v>
      </c>
      <c r="AJ35" s="6"/>
      <c r="AK35" s="226"/>
      <c r="AL35" s="229"/>
      <c r="AM35" s="55"/>
      <c r="AN35" s="239" t="s">
        <v>177</v>
      </c>
    </row>
    <row r="36" spans="1:40" ht="25.5" customHeight="1" x14ac:dyDescent="0.25">
      <c r="A36" s="1">
        <v>9</v>
      </c>
      <c r="B36" s="90" t="s">
        <v>52</v>
      </c>
      <c r="C36" s="81" t="s">
        <v>3</v>
      </c>
      <c r="D36" s="32"/>
      <c r="E36" s="144">
        <f>SUM(D36)+SUM(AD23:AH23)</f>
        <v>0</v>
      </c>
      <c r="F36" s="131"/>
      <c r="G36" s="33"/>
      <c r="H36" s="33"/>
      <c r="I36" s="33"/>
      <c r="J36" s="33"/>
      <c r="K36" s="33"/>
      <c r="L36" s="163">
        <f>SUM(F36:K36)</f>
        <v>0</v>
      </c>
      <c r="M36" s="32"/>
      <c r="N36" s="33"/>
      <c r="O36" s="33"/>
      <c r="P36" s="33"/>
      <c r="Q36" s="33"/>
      <c r="R36" s="33"/>
      <c r="S36" s="144">
        <f>SUM(M36:R36)</f>
        <v>0</v>
      </c>
      <c r="T36" s="131"/>
      <c r="U36" s="33"/>
      <c r="V36" s="33"/>
      <c r="W36" s="33"/>
      <c r="X36" s="33"/>
      <c r="Y36" s="33"/>
      <c r="Z36" s="163">
        <f>SUM(T36:Y36)</f>
        <v>0</v>
      </c>
      <c r="AA36" s="32"/>
      <c r="AB36" s="33"/>
      <c r="AC36" s="33"/>
      <c r="AD36" s="33"/>
      <c r="AE36" s="76"/>
      <c r="AF36" s="118"/>
      <c r="AG36" s="118"/>
      <c r="AH36" s="103"/>
      <c r="AI36" s="74">
        <f>E36+L36+S36+Z36</f>
        <v>0</v>
      </c>
      <c r="AJ36" s="6"/>
      <c r="AK36" s="227"/>
      <c r="AL36" s="230"/>
      <c r="AM36" s="55"/>
      <c r="AN36" s="240"/>
    </row>
    <row r="37" spans="1:40" ht="25.5" customHeight="1" thickBot="1" x14ac:dyDescent="0.3">
      <c r="A37" s="1">
        <v>10</v>
      </c>
      <c r="B37" s="99" t="s">
        <v>53</v>
      </c>
      <c r="C37" s="82" t="s">
        <v>3</v>
      </c>
      <c r="D37" s="36"/>
      <c r="E37" s="145">
        <f>SUM(D37)+SUM(AD24:AH24)</f>
        <v>0</v>
      </c>
      <c r="F37" s="132"/>
      <c r="G37" s="37"/>
      <c r="H37" s="37"/>
      <c r="I37" s="37"/>
      <c r="J37" s="37"/>
      <c r="K37" s="37"/>
      <c r="L37" s="164">
        <f>SUM(F37:K37)</f>
        <v>0</v>
      </c>
      <c r="M37" s="36"/>
      <c r="N37" s="37"/>
      <c r="O37" s="37"/>
      <c r="P37" s="37"/>
      <c r="Q37" s="37"/>
      <c r="R37" s="37"/>
      <c r="S37" s="145">
        <f>SUM(M37:R37)</f>
        <v>0</v>
      </c>
      <c r="T37" s="132"/>
      <c r="U37" s="37"/>
      <c r="V37" s="37"/>
      <c r="W37" s="37"/>
      <c r="X37" s="37"/>
      <c r="Y37" s="37"/>
      <c r="Z37" s="164">
        <f>SUM(T37:Y37)</f>
        <v>0</v>
      </c>
      <c r="AA37" s="36"/>
      <c r="AB37" s="37"/>
      <c r="AC37" s="37"/>
      <c r="AD37" s="37"/>
      <c r="AE37" s="77"/>
      <c r="AF37" s="119"/>
      <c r="AG37" s="119"/>
      <c r="AH37" s="104"/>
      <c r="AI37" s="74">
        <f>E37+L37+S37+Z37</f>
        <v>0</v>
      </c>
      <c r="AJ37" s="6"/>
      <c r="AK37" s="38">
        <f>AK15+AK28</f>
        <v>0</v>
      </c>
      <c r="AL37" s="39">
        <f>AM19+AM32</f>
        <v>352.6</v>
      </c>
      <c r="AM37" s="40"/>
      <c r="AN37" s="41">
        <f>AK37-AL37+$AN$15</f>
        <v>-352.6</v>
      </c>
    </row>
    <row r="38" spans="1:40" ht="13.5" thickBot="1" x14ac:dyDescent="0.3">
      <c r="B38" s="141"/>
      <c r="C38" s="12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42"/>
      <c r="AK38" s="93"/>
      <c r="AL38" s="93"/>
    </row>
    <row r="39" spans="1:40" ht="13.5" customHeight="1" thickBot="1" x14ac:dyDescent="0.3">
      <c r="B39" s="231" t="s">
        <v>55</v>
      </c>
      <c r="C39" s="233" t="s">
        <v>64</v>
      </c>
      <c r="D39" s="14" t="s">
        <v>73</v>
      </c>
      <c r="E39" s="43"/>
      <c r="F39" s="15" t="s">
        <v>74</v>
      </c>
      <c r="G39" s="15"/>
      <c r="H39" s="15"/>
      <c r="I39" s="15"/>
      <c r="J39" s="15"/>
      <c r="K39" s="15"/>
      <c r="L39" s="15"/>
      <c r="M39" s="14" t="s">
        <v>75</v>
      </c>
      <c r="N39" s="15"/>
      <c r="O39" s="15"/>
      <c r="P39" s="15"/>
      <c r="Q39" s="15"/>
      <c r="R39" s="15"/>
      <c r="S39" s="43"/>
      <c r="T39" s="15" t="s">
        <v>76</v>
      </c>
      <c r="U39" s="15"/>
      <c r="V39" s="15"/>
      <c r="W39" s="15"/>
      <c r="X39" s="15"/>
      <c r="Y39" s="15"/>
      <c r="Z39" s="15"/>
      <c r="AA39" s="14" t="s">
        <v>77</v>
      </c>
      <c r="AB39" s="15"/>
      <c r="AC39" s="15"/>
      <c r="AD39" s="15"/>
      <c r="AE39" s="15"/>
      <c r="AF39" s="15"/>
      <c r="AG39" s="43"/>
      <c r="AH39" s="89" t="s">
        <v>78</v>
      </c>
      <c r="AI39" s="70" t="s">
        <v>0</v>
      </c>
      <c r="AJ39" s="6"/>
      <c r="AK39" s="211" t="s">
        <v>130</v>
      </c>
      <c r="AL39" s="212"/>
      <c r="AM39" s="215" t="s">
        <v>120</v>
      </c>
      <c r="AN39" s="236"/>
    </row>
    <row r="40" spans="1:40" ht="13.5" thickBot="1" x14ac:dyDescent="0.3">
      <c r="B40" s="232"/>
      <c r="C40" s="234"/>
      <c r="D40" s="18">
        <v>1</v>
      </c>
      <c r="E40" s="44">
        <v>2</v>
      </c>
      <c r="F40" s="166">
        <v>3</v>
      </c>
      <c r="G40" s="19">
        <v>4</v>
      </c>
      <c r="H40" s="19">
        <v>5</v>
      </c>
      <c r="I40" s="19">
        <v>6</v>
      </c>
      <c r="J40" s="19">
        <v>7</v>
      </c>
      <c r="K40" s="19">
        <v>8</v>
      </c>
      <c r="L40" s="159">
        <v>9</v>
      </c>
      <c r="M40" s="167">
        <v>10</v>
      </c>
      <c r="N40" s="19">
        <v>11</v>
      </c>
      <c r="O40" s="19">
        <v>12</v>
      </c>
      <c r="P40" s="19">
        <v>13</v>
      </c>
      <c r="Q40" s="19">
        <v>14</v>
      </c>
      <c r="R40" s="19">
        <v>15</v>
      </c>
      <c r="S40" s="44">
        <v>16</v>
      </c>
      <c r="T40" s="166">
        <v>17</v>
      </c>
      <c r="U40" s="19">
        <v>18</v>
      </c>
      <c r="V40" s="19">
        <v>19</v>
      </c>
      <c r="W40" s="19">
        <v>20</v>
      </c>
      <c r="X40" s="19">
        <v>21</v>
      </c>
      <c r="Y40" s="19">
        <v>22</v>
      </c>
      <c r="Z40" s="159">
        <v>23</v>
      </c>
      <c r="AA40" s="167">
        <v>24</v>
      </c>
      <c r="AB40" s="19">
        <v>25</v>
      </c>
      <c r="AC40" s="19">
        <v>26</v>
      </c>
      <c r="AD40" s="19">
        <v>27</v>
      </c>
      <c r="AE40" s="19">
        <v>28</v>
      </c>
      <c r="AF40" s="159">
        <v>29</v>
      </c>
      <c r="AG40" s="44">
        <v>30</v>
      </c>
      <c r="AH40" s="90">
        <v>31</v>
      </c>
      <c r="AI40" s="71"/>
      <c r="AJ40" s="6"/>
      <c r="AK40" s="213"/>
      <c r="AL40" s="214"/>
      <c r="AM40" s="216"/>
      <c r="AN40" s="237"/>
    </row>
    <row r="41" spans="1:40" s="3" customFormat="1" ht="25.5" customHeight="1" thickBot="1" x14ac:dyDescent="0.3">
      <c r="A41" s="1">
        <v>1</v>
      </c>
      <c r="B41" s="97" t="s">
        <v>44</v>
      </c>
      <c r="C41" s="78" t="s">
        <v>1</v>
      </c>
      <c r="D41" s="165"/>
      <c r="E41" s="114"/>
      <c r="F41" s="130"/>
      <c r="G41" s="23"/>
      <c r="H41" s="23"/>
      <c r="I41" s="23"/>
      <c r="J41" s="23"/>
      <c r="K41" s="24"/>
      <c r="L41" s="160"/>
      <c r="M41" s="22"/>
      <c r="N41" s="23"/>
      <c r="O41" s="23"/>
      <c r="P41" s="23"/>
      <c r="Q41" s="23"/>
      <c r="R41" s="24"/>
      <c r="S41" s="114"/>
      <c r="T41" s="130"/>
      <c r="U41" s="23"/>
      <c r="V41" s="23"/>
      <c r="W41" s="23"/>
      <c r="X41" s="23"/>
      <c r="Y41" s="24"/>
      <c r="Z41" s="160"/>
      <c r="AA41" s="22"/>
      <c r="AB41" s="23"/>
      <c r="AC41" s="23"/>
      <c r="AD41" s="23"/>
      <c r="AE41" s="23"/>
      <c r="AF41" s="24"/>
      <c r="AG41" s="114"/>
      <c r="AH41" s="91"/>
      <c r="AI41" s="72">
        <f>SUM(D41:AH41)</f>
        <v>0</v>
      </c>
      <c r="AJ41" s="6"/>
      <c r="AK41" s="219">
        <f>AI41+AI43+AI48+AI49+AI50+AI44</f>
        <v>0</v>
      </c>
      <c r="AL41" s="220"/>
      <c r="AM41" s="65">
        <v>21</v>
      </c>
      <c r="AN41" s="237"/>
    </row>
    <row r="42" spans="1:40" s="3" customFormat="1" ht="25.5" customHeight="1" thickBot="1" x14ac:dyDescent="0.3">
      <c r="A42" s="1">
        <v>2</v>
      </c>
      <c r="B42" s="98" t="s">
        <v>45</v>
      </c>
      <c r="C42" s="78" t="s">
        <v>2</v>
      </c>
      <c r="D42" s="22"/>
      <c r="E42" s="26"/>
      <c r="F42" s="130"/>
      <c r="G42" s="23"/>
      <c r="H42" s="23"/>
      <c r="I42" s="23"/>
      <c r="J42" s="23"/>
      <c r="K42" s="23"/>
      <c r="L42" s="161"/>
      <c r="M42" s="22"/>
      <c r="N42" s="23"/>
      <c r="O42" s="23"/>
      <c r="P42" s="23"/>
      <c r="Q42" s="23"/>
      <c r="R42" s="23"/>
      <c r="S42" s="26"/>
      <c r="T42" s="130"/>
      <c r="U42" s="23"/>
      <c r="V42" s="23"/>
      <c r="W42" s="23"/>
      <c r="X42" s="23"/>
      <c r="Y42" s="23"/>
      <c r="Z42" s="161"/>
      <c r="AA42" s="22"/>
      <c r="AB42" s="23"/>
      <c r="AC42" s="23"/>
      <c r="AD42" s="23"/>
      <c r="AE42" s="23"/>
      <c r="AF42" s="23"/>
      <c r="AG42" s="26"/>
      <c r="AH42" s="91"/>
      <c r="AI42" s="72">
        <f>SUM(D42:AH42)</f>
        <v>0</v>
      </c>
      <c r="AJ42" s="6"/>
      <c r="AK42" s="221"/>
      <c r="AL42" s="222"/>
      <c r="AM42" s="62"/>
      <c r="AN42" s="237"/>
    </row>
    <row r="43" spans="1:40" s="3" customFormat="1" ht="25.5" customHeight="1" thickBot="1" x14ac:dyDescent="0.3">
      <c r="A43" s="1">
        <v>3</v>
      </c>
      <c r="B43" s="98" t="s">
        <v>46</v>
      </c>
      <c r="C43" s="79">
        <v>9.4</v>
      </c>
      <c r="D43" s="22">
        <f t="shared" ref="D43" si="11">IF(D42&gt;0.51,D42-0.5,0)</f>
        <v>0</v>
      </c>
      <c r="E43" s="26">
        <f>IF(E42&gt;0.51,E42-0.5,0)</f>
        <v>0</v>
      </c>
      <c r="F43" s="130">
        <f t="shared" ref="F43:K43" si="12">IF(F42&gt;0.51,F42-0.5,0)</f>
        <v>0</v>
      </c>
      <c r="G43" s="23">
        <f t="shared" si="12"/>
        <v>0</v>
      </c>
      <c r="H43" s="23">
        <f t="shared" si="12"/>
        <v>0</v>
      </c>
      <c r="I43" s="23">
        <f t="shared" si="12"/>
        <v>0</v>
      </c>
      <c r="J43" s="23">
        <f t="shared" si="12"/>
        <v>0</v>
      </c>
      <c r="K43" s="23">
        <f t="shared" si="12"/>
        <v>0</v>
      </c>
      <c r="L43" s="161">
        <f>IF(L42&gt;0.51,L42-0.5,0)</f>
        <v>0</v>
      </c>
      <c r="M43" s="22">
        <f t="shared" ref="M43:R43" si="13">IF(M42&gt;0.51,M42-0.5,0)</f>
        <v>0</v>
      </c>
      <c r="N43" s="23">
        <f t="shared" si="13"/>
        <v>0</v>
      </c>
      <c r="O43" s="23">
        <f t="shared" si="13"/>
        <v>0</v>
      </c>
      <c r="P43" s="23">
        <f t="shared" si="13"/>
        <v>0</v>
      </c>
      <c r="Q43" s="23">
        <f t="shared" si="13"/>
        <v>0</v>
      </c>
      <c r="R43" s="23">
        <f t="shared" si="13"/>
        <v>0</v>
      </c>
      <c r="S43" s="26">
        <f>IF(S42&gt;0.51,S42-0.5,0)</f>
        <v>0</v>
      </c>
      <c r="T43" s="130">
        <f t="shared" ref="T43:Y43" si="14">IF(T42&gt;0.51,T42-0.5,0)</f>
        <v>0</v>
      </c>
      <c r="U43" s="23">
        <f t="shared" si="14"/>
        <v>0</v>
      </c>
      <c r="V43" s="23">
        <f t="shared" si="14"/>
        <v>0</v>
      </c>
      <c r="W43" s="23">
        <f t="shared" si="14"/>
        <v>0</v>
      </c>
      <c r="X43" s="23">
        <f t="shared" si="14"/>
        <v>0</v>
      </c>
      <c r="Y43" s="23">
        <f t="shared" si="14"/>
        <v>0</v>
      </c>
      <c r="Z43" s="161">
        <f>IF(Z42&gt;0.51,Z42-0.5,0)</f>
        <v>0</v>
      </c>
      <c r="AA43" s="22">
        <f t="shared" ref="AA43:AG43" si="15">IF(AA42&gt;0.51,AA42-0.5,0)</f>
        <v>0</v>
      </c>
      <c r="AB43" s="23">
        <f t="shared" si="15"/>
        <v>0</v>
      </c>
      <c r="AC43" s="23">
        <f t="shared" si="15"/>
        <v>0</v>
      </c>
      <c r="AD43" s="23">
        <f t="shared" si="15"/>
        <v>0</v>
      </c>
      <c r="AE43" s="23">
        <f t="shared" si="15"/>
        <v>0</v>
      </c>
      <c r="AF43" s="23">
        <f t="shared" si="15"/>
        <v>0</v>
      </c>
      <c r="AG43" s="26">
        <f t="shared" si="15"/>
        <v>0</v>
      </c>
      <c r="AH43" s="91">
        <f t="shared" ref="AH43" si="16">IF(AH42&gt;0.51,AH42-0.5,0)</f>
        <v>0</v>
      </c>
      <c r="AI43" s="72">
        <f>SUM(D43:AH43)</f>
        <v>0</v>
      </c>
      <c r="AJ43" s="6"/>
      <c r="AK43" s="221"/>
      <c r="AL43" s="222"/>
      <c r="AM43" s="62"/>
      <c r="AN43" s="237"/>
    </row>
    <row r="44" spans="1:40" s="3" customFormat="1" ht="25.5" customHeight="1" x14ac:dyDescent="0.25">
      <c r="A44" s="1">
        <v>4</v>
      </c>
      <c r="B44" s="98" t="s">
        <v>47</v>
      </c>
      <c r="C44" s="79" t="s">
        <v>1</v>
      </c>
      <c r="D44" s="22"/>
      <c r="E44" s="26"/>
      <c r="F44" s="130"/>
      <c r="G44" s="23"/>
      <c r="H44" s="23"/>
      <c r="I44" s="23"/>
      <c r="J44" s="23"/>
      <c r="K44" s="23"/>
      <c r="L44" s="161"/>
      <c r="M44" s="22"/>
      <c r="N44" s="23"/>
      <c r="O44" s="23"/>
      <c r="P44" s="23"/>
      <c r="Q44" s="23"/>
      <c r="R44" s="23"/>
      <c r="S44" s="26"/>
      <c r="T44" s="130"/>
      <c r="U44" s="23"/>
      <c r="V44" s="23"/>
      <c r="W44" s="23"/>
      <c r="X44" s="23"/>
      <c r="Y44" s="23"/>
      <c r="Z44" s="161"/>
      <c r="AA44" s="22"/>
      <c r="AB44" s="23"/>
      <c r="AC44" s="23"/>
      <c r="AD44" s="23"/>
      <c r="AE44" s="23"/>
      <c r="AF44" s="23"/>
      <c r="AG44" s="26"/>
      <c r="AH44" s="91"/>
      <c r="AI44" s="72">
        <f>SUM(D44:AH44)</f>
        <v>0</v>
      </c>
      <c r="AJ44" s="6"/>
      <c r="AK44" s="223"/>
      <c r="AL44" s="224"/>
      <c r="AM44" s="29" t="s">
        <v>131</v>
      </c>
      <c r="AN44" s="238"/>
    </row>
    <row r="45" spans="1:40" ht="25.5" customHeight="1" x14ac:dyDescent="0.25">
      <c r="A45" s="1">
        <v>5</v>
      </c>
      <c r="B45" s="98" t="s">
        <v>48</v>
      </c>
      <c r="C45" s="79"/>
      <c r="D45" s="22"/>
      <c r="E45" s="143">
        <f>SUM(D41:E41)+SUM(D44:E44)+SUM(AA28:AE28)+SUM(AA31:AE31)</f>
        <v>0</v>
      </c>
      <c r="F45" s="130"/>
      <c r="G45" s="23"/>
      <c r="H45" s="23"/>
      <c r="I45" s="23"/>
      <c r="J45" s="23"/>
      <c r="K45" s="23"/>
      <c r="L45" s="162">
        <f>SUM(F41:L41)+SUM(F44:L44)</f>
        <v>0</v>
      </c>
      <c r="M45" s="22"/>
      <c r="N45" s="23"/>
      <c r="O45" s="23"/>
      <c r="P45" s="23"/>
      <c r="Q45" s="23"/>
      <c r="R45" s="23"/>
      <c r="S45" s="143">
        <f>SUM(M41:S41)+SUM(M44:S44)</f>
        <v>0</v>
      </c>
      <c r="T45" s="130"/>
      <c r="U45" s="23"/>
      <c r="V45" s="23"/>
      <c r="W45" s="23"/>
      <c r="X45" s="23"/>
      <c r="Y45" s="23"/>
      <c r="Z45" s="162">
        <f>SUM(T41:Z41)+SUM(T44:Z44)</f>
        <v>0</v>
      </c>
      <c r="AA45" s="22"/>
      <c r="AB45" s="23"/>
      <c r="AC45" s="23"/>
      <c r="AD45" s="23"/>
      <c r="AE45" s="23"/>
      <c r="AF45" s="23"/>
      <c r="AG45" s="143">
        <f>SUM(AA41:AG41)+SUM(AA44:AG44)</f>
        <v>0</v>
      </c>
      <c r="AH45" s="91"/>
      <c r="AI45" s="73">
        <f>E45+L45+S45+Z45+AG45</f>
        <v>0</v>
      </c>
      <c r="AJ45" s="6"/>
      <c r="AK45" s="225" t="s">
        <v>132</v>
      </c>
      <c r="AL45" s="228" t="s">
        <v>133</v>
      </c>
      <c r="AM45" s="25">
        <f>(AM41*8.2)/100*C11</f>
        <v>172.2</v>
      </c>
      <c r="AN45" s="201" t="s">
        <v>134</v>
      </c>
    </row>
    <row r="46" spans="1:40" ht="25.5" customHeight="1" x14ac:dyDescent="0.25">
      <c r="A46" s="1">
        <v>6</v>
      </c>
      <c r="B46" s="98" t="s">
        <v>49</v>
      </c>
      <c r="C46" s="80"/>
      <c r="D46" s="22"/>
      <c r="E46" s="143">
        <f>SUM(D41:E41)+SUM(D43:E44)+SUM(AA28:AE28)+SUM(AA30:AE31)</f>
        <v>0</v>
      </c>
      <c r="F46" s="130"/>
      <c r="G46" s="23"/>
      <c r="H46" s="23"/>
      <c r="I46" s="23"/>
      <c r="J46" s="23"/>
      <c r="K46" s="23"/>
      <c r="L46" s="162">
        <f>SUM(F41:L41)+SUM(F43:L44)</f>
        <v>0</v>
      </c>
      <c r="M46" s="22"/>
      <c r="N46" s="23"/>
      <c r="O46" s="23"/>
      <c r="P46" s="23"/>
      <c r="Q46" s="23"/>
      <c r="R46" s="23"/>
      <c r="S46" s="143">
        <f>SUM(M41:S41)+SUM(M43:S44)</f>
        <v>0</v>
      </c>
      <c r="T46" s="130"/>
      <c r="U46" s="23"/>
      <c r="V46" s="23"/>
      <c r="W46" s="23"/>
      <c r="X46" s="23"/>
      <c r="Y46" s="23"/>
      <c r="Z46" s="162">
        <f>SUM(T41:Z41)+SUM(T43:Z44)</f>
        <v>0</v>
      </c>
      <c r="AA46" s="22"/>
      <c r="AB46" s="23"/>
      <c r="AC46" s="23"/>
      <c r="AD46" s="23"/>
      <c r="AE46" s="23"/>
      <c r="AF46" s="23"/>
      <c r="AG46" s="143">
        <f>SUM(AA41:AG41)+SUM(AA43:AG44)</f>
        <v>0</v>
      </c>
      <c r="AH46" s="91"/>
      <c r="AI46" s="73">
        <f>E46+L46+S46+Z46+AG46</f>
        <v>0</v>
      </c>
      <c r="AJ46" s="6"/>
      <c r="AK46" s="226"/>
      <c r="AL46" s="229"/>
      <c r="AM46" s="55"/>
      <c r="AN46" s="59">
        <f>AK41-AM45</f>
        <v>-172.2</v>
      </c>
    </row>
    <row r="47" spans="1:40" ht="25.5" customHeight="1" x14ac:dyDescent="0.25">
      <c r="A47" s="1">
        <v>7</v>
      </c>
      <c r="B47" s="98" t="s">
        <v>50</v>
      </c>
      <c r="C47" s="81"/>
      <c r="D47" s="22"/>
      <c r="E47" s="26"/>
      <c r="F47" s="130"/>
      <c r="G47" s="23"/>
      <c r="H47" s="23"/>
      <c r="I47" s="23"/>
      <c r="J47" s="23"/>
      <c r="K47" s="23"/>
      <c r="L47" s="161"/>
      <c r="M47" s="22"/>
      <c r="N47" s="23"/>
      <c r="O47" s="23"/>
      <c r="P47" s="23"/>
      <c r="Q47" s="23"/>
      <c r="R47" s="23"/>
      <c r="S47" s="26"/>
      <c r="T47" s="130"/>
      <c r="U47" s="23"/>
      <c r="V47" s="23"/>
      <c r="W47" s="23"/>
      <c r="X47" s="23"/>
      <c r="Y47" s="23"/>
      <c r="Z47" s="161"/>
      <c r="AA47" s="22"/>
      <c r="AB47" s="23"/>
      <c r="AC47" s="23"/>
      <c r="AD47" s="23"/>
      <c r="AE47" s="23"/>
      <c r="AF47" s="23"/>
      <c r="AG47" s="26"/>
      <c r="AH47" s="91"/>
      <c r="AI47" s="134"/>
      <c r="AJ47" s="6"/>
      <c r="AK47" s="226"/>
      <c r="AL47" s="229"/>
      <c r="AM47" s="55"/>
      <c r="AN47" s="34"/>
    </row>
    <row r="48" spans="1:40" ht="25.5" customHeight="1" x14ac:dyDescent="0.25">
      <c r="A48" s="1">
        <v>8</v>
      </c>
      <c r="B48" s="90" t="s">
        <v>51</v>
      </c>
      <c r="C48" s="81" t="s">
        <v>3</v>
      </c>
      <c r="D48" s="32"/>
      <c r="E48" s="144">
        <f>SUM(D48:D48)+SUM(AA35:AE35)</f>
        <v>0</v>
      </c>
      <c r="F48" s="131"/>
      <c r="G48" s="33"/>
      <c r="H48" s="33"/>
      <c r="I48" s="33"/>
      <c r="J48" s="33"/>
      <c r="K48" s="33"/>
      <c r="L48" s="163">
        <f>SUM(F48:K48)</f>
        <v>0</v>
      </c>
      <c r="M48" s="32"/>
      <c r="N48" s="33"/>
      <c r="O48" s="33"/>
      <c r="P48" s="33"/>
      <c r="Q48" s="33"/>
      <c r="R48" s="33"/>
      <c r="S48" s="144">
        <f>SUM(M48:R48)</f>
        <v>0</v>
      </c>
      <c r="T48" s="131"/>
      <c r="U48" s="33"/>
      <c r="V48" s="33"/>
      <c r="W48" s="33"/>
      <c r="X48" s="33"/>
      <c r="Y48" s="33"/>
      <c r="Z48" s="163">
        <f>SUM(T48:Y48)</f>
        <v>0</v>
      </c>
      <c r="AA48" s="32"/>
      <c r="AB48" s="33"/>
      <c r="AC48" s="33"/>
      <c r="AD48" s="33"/>
      <c r="AE48" s="33"/>
      <c r="AF48" s="33"/>
      <c r="AG48" s="144">
        <f>SUM(AA48:AF48)</f>
        <v>0</v>
      </c>
      <c r="AH48" s="171"/>
      <c r="AI48" s="73">
        <f>E48+L48+S48+Z48+AG48</f>
        <v>0</v>
      </c>
      <c r="AJ48" s="6"/>
      <c r="AK48" s="226"/>
      <c r="AL48" s="229"/>
      <c r="AM48" s="55"/>
      <c r="AN48" s="239" t="s">
        <v>178</v>
      </c>
    </row>
    <row r="49" spans="1:40" ht="25.5" customHeight="1" x14ac:dyDescent="0.25">
      <c r="A49" s="1">
        <v>9</v>
      </c>
      <c r="B49" s="90" t="s">
        <v>52</v>
      </c>
      <c r="C49" s="81" t="s">
        <v>3</v>
      </c>
      <c r="D49" s="32"/>
      <c r="E49" s="144">
        <f>SUM(D49:D49)+SUM(AA36:AE36)</f>
        <v>0</v>
      </c>
      <c r="F49" s="131"/>
      <c r="G49" s="33"/>
      <c r="H49" s="33"/>
      <c r="I49" s="33"/>
      <c r="J49" s="33"/>
      <c r="K49" s="33"/>
      <c r="L49" s="163">
        <f>SUM(F49:K49)</f>
        <v>0</v>
      </c>
      <c r="M49" s="32"/>
      <c r="N49" s="33"/>
      <c r="O49" s="33"/>
      <c r="P49" s="33"/>
      <c r="Q49" s="33"/>
      <c r="R49" s="33"/>
      <c r="S49" s="144">
        <f>SUM(M49:R49)</f>
        <v>0</v>
      </c>
      <c r="T49" s="131"/>
      <c r="U49" s="33"/>
      <c r="V49" s="33"/>
      <c r="W49" s="33"/>
      <c r="X49" s="33"/>
      <c r="Y49" s="33"/>
      <c r="Z49" s="163">
        <f>SUM(T49:Y49)</f>
        <v>0</v>
      </c>
      <c r="AA49" s="32"/>
      <c r="AB49" s="33"/>
      <c r="AC49" s="33"/>
      <c r="AD49" s="33"/>
      <c r="AE49" s="33"/>
      <c r="AF49" s="33"/>
      <c r="AG49" s="144">
        <f>SUM(AA49:AF49)</f>
        <v>0</v>
      </c>
      <c r="AH49" s="171"/>
      <c r="AI49" s="73">
        <f>E49+L49+S49+Z49+AG49</f>
        <v>0</v>
      </c>
      <c r="AJ49" s="6"/>
      <c r="AK49" s="227"/>
      <c r="AL49" s="230"/>
      <c r="AM49" s="55"/>
      <c r="AN49" s="240"/>
    </row>
    <row r="50" spans="1:40" ht="25.5" customHeight="1" thickBot="1" x14ac:dyDescent="0.3">
      <c r="A50" s="1">
        <v>10</v>
      </c>
      <c r="B50" s="99" t="s">
        <v>53</v>
      </c>
      <c r="C50" s="82" t="s">
        <v>3</v>
      </c>
      <c r="D50" s="36"/>
      <c r="E50" s="145">
        <f>SUM(D50:D50)+SUM(AA37:AE37)</f>
        <v>0</v>
      </c>
      <c r="F50" s="132"/>
      <c r="G50" s="37"/>
      <c r="H50" s="37"/>
      <c r="I50" s="37"/>
      <c r="J50" s="37"/>
      <c r="K50" s="37"/>
      <c r="L50" s="164">
        <f>SUM(F50:K50)</f>
        <v>0</v>
      </c>
      <c r="M50" s="36"/>
      <c r="N50" s="37"/>
      <c r="O50" s="37"/>
      <c r="P50" s="37"/>
      <c r="Q50" s="37"/>
      <c r="R50" s="37"/>
      <c r="S50" s="145">
        <f>SUM(M50:R50)</f>
        <v>0</v>
      </c>
      <c r="T50" s="132"/>
      <c r="U50" s="37"/>
      <c r="V50" s="37"/>
      <c r="W50" s="37"/>
      <c r="X50" s="37"/>
      <c r="Y50" s="37"/>
      <c r="Z50" s="164">
        <f>SUM(T50:Y50)</f>
        <v>0</v>
      </c>
      <c r="AA50" s="36"/>
      <c r="AB50" s="37"/>
      <c r="AC50" s="37"/>
      <c r="AD50" s="37"/>
      <c r="AE50" s="37"/>
      <c r="AF50" s="37"/>
      <c r="AG50" s="145">
        <f>SUM(AA50:AF50)</f>
        <v>0</v>
      </c>
      <c r="AH50" s="172"/>
      <c r="AI50" s="168">
        <f>E50+L50+S50+Z50+AG50</f>
        <v>0</v>
      </c>
      <c r="AJ50" s="6"/>
      <c r="AK50" s="38">
        <f>+AK15+AK28+AK41</f>
        <v>0</v>
      </c>
      <c r="AL50" s="39">
        <f>AM19+AM32+AM45</f>
        <v>524.79999999999995</v>
      </c>
      <c r="AM50" s="40"/>
      <c r="AN50" s="41">
        <f>AK50-AL50+$AN$15</f>
        <v>-524.79999999999995</v>
      </c>
    </row>
    <row r="51" spans="1:40" x14ac:dyDescent="0.25">
      <c r="B51" s="142"/>
      <c r="C51" s="12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K51" s="94"/>
      <c r="AL51" s="94"/>
    </row>
    <row r="52" spans="1:40" ht="13.5" thickBot="1" x14ac:dyDescent="0.3">
      <c r="B52" s="141"/>
      <c r="C52" s="12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42"/>
      <c r="AK52" s="93"/>
      <c r="AL52" s="93"/>
    </row>
    <row r="53" spans="1:40" ht="13.5" customHeight="1" thickBot="1" x14ac:dyDescent="0.3">
      <c r="B53" s="231" t="s">
        <v>56</v>
      </c>
      <c r="C53" s="233" t="s">
        <v>64</v>
      </c>
      <c r="D53" s="14" t="s">
        <v>78</v>
      </c>
      <c r="E53" s="15"/>
      <c r="F53" s="15"/>
      <c r="G53" s="15"/>
      <c r="H53" s="15"/>
      <c r="I53" s="43"/>
      <c r="J53" s="15" t="s">
        <v>79</v>
      </c>
      <c r="K53" s="15"/>
      <c r="L53" s="15"/>
      <c r="M53" s="15"/>
      <c r="N53" s="15"/>
      <c r="O53" s="15"/>
      <c r="P53" s="15"/>
      <c r="Q53" s="14" t="s">
        <v>80</v>
      </c>
      <c r="R53" s="15"/>
      <c r="S53" s="15"/>
      <c r="T53" s="15"/>
      <c r="U53" s="15"/>
      <c r="V53" s="15"/>
      <c r="W53" s="43"/>
      <c r="X53" s="15" t="s">
        <v>81</v>
      </c>
      <c r="Y53" s="15"/>
      <c r="Z53" s="15"/>
      <c r="AA53" s="15"/>
      <c r="AB53" s="15"/>
      <c r="AC53" s="15"/>
      <c r="AD53" s="15"/>
      <c r="AE53" s="14" t="s">
        <v>82</v>
      </c>
      <c r="AF53" s="15"/>
      <c r="AG53" s="43"/>
      <c r="AH53" s="100"/>
      <c r="AI53" s="16" t="s">
        <v>0</v>
      </c>
      <c r="AJ53" s="6"/>
      <c r="AK53" s="211" t="s">
        <v>135</v>
      </c>
      <c r="AL53" s="212"/>
      <c r="AM53" s="215" t="s">
        <v>120</v>
      </c>
      <c r="AN53" s="236"/>
    </row>
    <row r="54" spans="1:40" ht="13.5" thickBot="1" x14ac:dyDescent="0.3">
      <c r="B54" s="232"/>
      <c r="C54" s="234"/>
      <c r="D54" s="18">
        <v>1</v>
      </c>
      <c r="E54" s="19">
        <v>2</v>
      </c>
      <c r="F54" s="19">
        <v>3</v>
      </c>
      <c r="G54" s="19">
        <v>4</v>
      </c>
      <c r="H54" s="19">
        <v>5</v>
      </c>
      <c r="I54" s="44">
        <v>6</v>
      </c>
      <c r="J54" s="166">
        <v>7</v>
      </c>
      <c r="K54" s="19">
        <v>8</v>
      </c>
      <c r="L54" s="129">
        <v>9</v>
      </c>
      <c r="M54" s="19">
        <v>10</v>
      </c>
      <c r="N54" s="19">
        <v>11</v>
      </c>
      <c r="O54" s="19">
        <v>12</v>
      </c>
      <c r="P54" s="159">
        <v>13</v>
      </c>
      <c r="Q54" s="167">
        <v>14</v>
      </c>
      <c r="R54" s="19">
        <v>15</v>
      </c>
      <c r="S54" s="129">
        <v>16</v>
      </c>
      <c r="T54" s="19">
        <v>17</v>
      </c>
      <c r="U54" s="19">
        <v>18</v>
      </c>
      <c r="V54" s="19">
        <v>19</v>
      </c>
      <c r="W54" s="44">
        <v>20</v>
      </c>
      <c r="X54" s="166">
        <v>21</v>
      </c>
      <c r="Y54" s="19">
        <v>22</v>
      </c>
      <c r="Z54" s="129">
        <v>23</v>
      </c>
      <c r="AA54" s="19">
        <v>24</v>
      </c>
      <c r="AB54" s="19">
        <v>25</v>
      </c>
      <c r="AC54" s="19">
        <v>26</v>
      </c>
      <c r="AD54" s="159">
        <v>27</v>
      </c>
      <c r="AE54" s="167">
        <v>28</v>
      </c>
      <c r="AF54" s="19">
        <v>29</v>
      </c>
      <c r="AG54" s="157">
        <v>30</v>
      </c>
      <c r="AH54" s="101"/>
      <c r="AI54" s="20"/>
      <c r="AJ54" s="6"/>
      <c r="AK54" s="213"/>
      <c r="AL54" s="214"/>
      <c r="AM54" s="216"/>
      <c r="AN54" s="237"/>
    </row>
    <row r="55" spans="1:40" s="3" customFormat="1" ht="25.5" customHeight="1" x14ac:dyDescent="0.25">
      <c r="A55" s="1">
        <v>1</v>
      </c>
      <c r="B55" s="97" t="s">
        <v>44</v>
      </c>
      <c r="C55" s="21" t="s">
        <v>1</v>
      </c>
      <c r="D55" s="22"/>
      <c r="E55" s="23"/>
      <c r="F55" s="23"/>
      <c r="G55" s="23"/>
      <c r="H55" s="24"/>
      <c r="I55" s="114"/>
      <c r="J55" s="130"/>
      <c r="K55" s="173"/>
      <c r="L55" s="23"/>
      <c r="M55" s="23"/>
      <c r="N55" s="23"/>
      <c r="O55" s="24"/>
      <c r="P55" s="160"/>
      <c r="Q55" s="22"/>
      <c r="R55" s="173"/>
      <c r="S55" s="23"/>
      <c r="T55" s="23"/>
      <c r="U55" s="23"/>
      <c r="V55" s="24"/>
      <c r="W55" s="114"/>
      <c r="X55" s="130"/>
      <c r="Y55" s="173"/>
      <c r="Z55" s="23"/>
      <c r="AA55" s="23"/>
      <c r="AB55" s="23"/>
      <c r="AC55" s="24"/>
      <c r="AD55" s="160"/>
      <c r="AE55" s="170"/>
      <c r="AF55" s="23"/>
      <c r="AG55" s="26"/>
      <c r="AH55" s="102"/>
      <c r="AI55" s="66">
        <f>SUM(D55:AH55)</f>
        <v>0</v>
      </c>
      <c r="AJ55" s="6"/>
      <c r="AK55" s="219">
        <f>AI55+AI57+AI62+AI63+AI64+AI58</f>
        <v>0</v>
      </c>
      <c r="AL55" s="220"/>
      <c r="AM55" s="65">
        <v>22</v>
      </c>
      <c r="AN55" s="237"/>
    </row>
    <row r="56" spans="1:40" s="3" customFormat="1" ht="25.5" customHeight="1" x14ac:dyDescent="0.25">
      <c r="A56" s="1">
        <v>2</v>
      </c>
      <c r="B56" s="98" t="s">
        <v>45</v>
      </c>
      <c r="C56" s="21" t="s">
        <v>2</v>
      </c>
      <c r="D56" s="22"/>
      <c r="E56" s="23"/>
      <c r="F56" s="23"/>
      <c r="G56" s="23"/>
      <c r="H56" s="23"/>
      <c r="I56" s="26"/>
      <c r="J56" s="130"/>
      <c r="K56" s="23"/>
      <c r="L56" s="23"/>
      <c r="M56" s="23"/>
      <c r="N56" s="23"/>
      <c r="O56" s="23"/>
      <c r="P56" s="161"/>
      <c r="Q56" s="22"/>
      <c r="R56" s="23"/>
      <c r="S56" s="23"/>
      <c r="T56" s="23"/>
      <c r="U56" s="23"/>
      <c r="V56" s="23"/>
      <c r="W56" s="26"/>
      <c r="X56" s="130"/>
      <c r="Y56" s="23"/>
      <c r="Z56" s="23"/>
      <c r="AA56" s="23"/>
      <c r="AB56" s="23"/>
      <c r="AC56" s="23"/>
      <c r="AD56" s="161"/>
      <c r="AE56" s="170"/>
      <c r="AF56" s="23"/>
      <c r="AG56" s="26"/>
      <c r="AH56" s="102"/>
      <c r="AI56" s="67">
        <f>SUM(D56:AG56)</f>
        <v>0</v>
      </c>
      <c r="AJ56" s="6"/>
      <c r="AK56" s="221"/>
      <c r="AL56" s="222"/>
      <c r="AM56" s="62"/>
      <c r="AN56" s="237"/>
    </row>
    <row r="57" spans="1:40" s="3" customFormat="1" ht="25.5" customHeight="1" x14ac:dyDescent="0.25">
      <c r="A57" s="1">
        <v>3</v>
      </c>
      <c r="B57" s="98" t="s">
        <v>46</v>
      </c>
      <c r="C57" s="28">
        <v>9.4</v>
      </c>
      <c r="D57" s="22">
        <f t="shared" ref="D57" si="17">IF(D56&gt;0.51,D56-0.5,0)</f>
        <v>0</v>
      </c>
      <c r="E57" s="23">
        <f>IF(E56&gt;0.51,E56-0.5,0)</f>
        <v>0</v>
      </c>
      <c r="F57" s="23">
        <f t="shared" ref="F57:K57" si="18">IF(F56&gt;0.51,F56-0.5,0)</f>
        <v>0</v>
      </c>
      <c r="G57" s="23">
        <f t="shared" si="18"/>
        <v>0</v>
      </c>
      <c r="H57" s="23">
        <f t="shared" si="18"/>
        <v>0</v>
      </c>
      <c r="I57" s="26">
        <f t="shared" si="18"/>
        <v>0</v>
      </c>
      <c r="J57" s="130">
        <f t="shared" si="18"/>
        <v>0</v>
      </c>
      <c r="K57" s="23">
        <f t="shared" si="18"/>
        <v>0</v>
      </c>
      <c r="L57" s="23">
        <f>IF(L56&gt;0.51,L56-0.5,0)</f>
        <v>0</v>
      </c>
      <c r="M57" s="23">
        <f t="shared" ref="M57:R57" si="19">IF(M56&gt;0.51,M56-0.5,0)</f>
        <v>0</v>
      </c>
      <c r="N57" s="23">
        <f t="shared" si="19"/>
        <v>0</v>
      </c>
      <c r="O57" s="23">
        <f t="shared" si="19"/>
        <v>0</v>
      </c>
      <c r="P57" s="161">
        <f t="shared" si="19"/>
        <v>0</v>
      </c>
      <c r="Q57" s="22">
        <f t="shared" si="19"/>
        <v>0</v>
      </c>
      <c r="R57" s="23">
        <f t="shared" si="19"/>
        <v>0</v>
      </c>
      <c r="S57" s="23">
        <f>IF(S56&gt;0.51,S56-0.5,0)</f>
        <v>0</v>
      </c>
      <c r="T57" s="23">
        <f t="shared" ref="T57:Y57" si="20">IF(T56&gt;0.51,T56-0.5,0)</f>
        <v>0</v>
      </c>
      <c r="U57" s="23">
        <f t="shared" si="20"/>
        <v>0</v>
      </c>
      <c r="V57" s="23">
        <f t="shared" si="20"/>
        <v>0</v>
      </c>
      <c r="W57" s="26">
        <f t="shared" si="20"/>
        <v>0</v>
      </c>
      <c r="X57" s="130">
        <f t="shared" si="20"/>
        <v>0</v>
      </c>
      <c r="Y57" s="23">
        <f t="shared" si="20"/>
        <v>0</v>
      </c>
      <c r="Z57" s="23">
        <f>IF(Z56&gt;0.51,Z56-0.5,0)</f>
        <v>0</v>
      </c>
      <c r="AA57" s="23">
        <f t="shared" ref="AA57:AF57" si="21">IF(AA56&gt;0.51,AA56-0.5,0)</f>
        <v>0</v>
      </c>
      <c r="AB57" s="23">
        <f t="shared" si="21"/>
        <v>0</v>
      </c>
      <c r="AC57" s="23">
        <f t="shared" si="21"/>
        <v>0</v>
      </c>
      <c r="AD57" s="161">
        <f t="shared" si="21"/>
        <v>0</v>
      </c>
      <c r="AE57" s="176">
        <f t="shared" si="21"/>
        <v>0</v>
      </c>
      <c r="AF57" s="23">
        <f t="shared" si="21"/>
        <v>0</v>
      </c>
      <c r="AG57" s="26">
        <f t="shared" ref="AG57" si="22">IF(AG56&gt;0.51,AG56-0.5,0)</f>
        <v>0</v>
      </c>
      <c r="AH57" s="102"/>
      <c r="AI57" s="67">
        <f>SUM(D57:AG57)</f>
        <v>0</v>
      </c>
      <c r="AJ57" s="6"/>
      <c r="AK57" s="221"/>
      <c r="AL57" s="222"/>
      <c r="AM57" s="62"/>
      <c r="AN57" s="237"/>
    </row>
    <row r="58" spans="1:40" s="3" customFormat="1" ht="25.5" customHeight="1" x14ac:dyDescent="0.25">
      <c r="A58" s="1">
        <v>4</v>
      </c>
      <c r="B58" s="98" t="s">
        <v>47</v>
      </c>
      <c r="C58" s="28" t="s">
        <v>1</v>
      </c>
      <c r="D58" s="22"/>
      <c r="E58" s="23"/>
      <c r="F58" s="23"/>
      <c r="G58" s="23"/>
      <c r="H58" s="23"/>
      <c r="I58" s="26"/>
      <c r="J58" s="130"/>
      <c r="K58" s="23"/>
      <c r="L58" s="23"/>
      <c r="M58" s="23"/>
      <c r="N58" s="23"/>
      <c r="O58" s="23"/>
      <c r="P58" s="161"/>
      <c r="Q58" s="22"/>
      <c r="R58" s="23"/>
      <c r="S58" s="23"/>
      <c r="T58" s="23"/>
      <c r="U58" s="23"/>
      <c r="V58" s="23"/>
      <c r="W58" s="26"/>
      <c r="X58" s="130"/>
      <c r="Y58" s="23"/>
      <c r="Z58" s="23"/>
      <c r="AA58" s="23"/>
      <c r="AB58" s="23"/>
      <c r="AC58" s="23"/>
      <c r="AD58" s="161"/>
      <c r="AE58" s="23"/>
      <c r="AF58" s="130"/>
      <c r="AG58" s="26"/>
      <c r="AH58" s="102"/>
      <c r="AI58" s="67">
        <f>SUM(D58:AG58)</f>
        <v>0</v>
      </c>
      <c r="AJ58" s="6"/>
      <c r="AK58" s="223"/>
      <c r="AL58" s="224"/>
      <c r="AM58" s="29" t="s">
        <v>136</v>
      </c>
      <c r="AN58" s="238"/>
    </row>
    <row r="59" spans="1:40" ht="25.5" customHeight="1" x14ac:dyDescent="0.25">
      <c r="A59" s="1">
        <v>5</v>
      </c>
      <c r="B59" s="98" t="s">
        <v>48</v>
      </c>
      <c r="C59" s="28"/>
      <c r="D59" s="22"/>
      <c r="E59" s="23"/>
      <c r="F59" s="23"/>
      <c r="G59" s="23"/>
      <c r="H59" s="23"/>
      <c r="I59" s="143">
        <f>AH41+SUM(D55:I55)+AH44+SUM(D58:I58)</f>
        <v>0</v>
      </c>
      <c r="J59" s="130"/>
      <c r="K59" s="23"/>
      <c r="L59" s="23"/>
      <c r="M59" s="23"/>
      <c r="N59" s="23"/>
      <c r="O59" s="23"/>
      <c r="P59" s="162">
        <f>SUM(J55:P55)+SUM(J58:P58)</f>
        <v>0</v>
      </c>
      <c r="Q59" s="22"/>
      <c r="R59" s="23"/>
      <c r="S59" s="23"/>
      <c r="T59" s="23"/>
      <c r="U59" s="23"/>
      <c r="V59" s="23"/>
      <c r="W59" s="143">
        <f>SUM(Q55:W55)+SUM(Q58:W58)</f>
        <v>0</v>
      </c>
      <c r="X59" s="130"/>
      <c r="Y59" s="23"/>
      <c r="Z59" s="23"/>
      <c r="AA59" s="23"/>
      <c r="AB59" s="23"/>
      <c r="AC59" s="23"/>
      <c r="AD59" s="162">
        <f>SUM(X55:AD55)+SUM(X58:AD58)</f>
        <v>0</v>
      </c>
      <c r="AE59" s="177"/>
      <c r="AF59" s="23"/>
      <c r="AG59" s="26"/>
      <c r="AH59" s="102"/>
      <c r="AI59" s="27">
        <f>I59+P59+W59+AD59</f>
        <v>0</v>
      </c>
      <c r="AJ59" s="6"/>
      <c r="AK59" s="225" t="s">
        <v>137</v>
      </c>
      <c r="AL59" s="228" t="s">
        <v>138</v>
      </c>
      <c r="AM59" s="25">
        <f>(AM55*8.2)/100*C11</f>
        <v>180.39999999999998</v>
      </c>
      <c r="AN59" s="201" t="s">
        <v>139</v>
      </c>
    </row>
    <row r="60" spans="1:40" ht="25.5" customHeight="1" x14ac:dyDescent="0.25">
      <c r="A60" s="1">
        <v>6</v>
      </c>
      <c r="B60" s="98" t="s">
        <v>49</v>
      </c>
      <c r="C60" s="30"/>
      <c r="D60" s="22"/>
      <c r="E60" s="23"/>
      <c r="F60" s="23"/>
      <c r="G60" s="23"/>
      <c r="H60" s="23"/>
      <c r="I60" s="143">
        <f>AH41+SUM(D55:I55)+SUM(AH43:AH44)+SUM(D57:I58)</f>
        <v>0</v>
      </c>
      <c r="J60" s="130"/>
      <c r="K60" s="23"/>
      <c r="L60" s="23"/>
      <c r="M60" s="23"/>
      <c r="N60" s="23"/>
      <c r="O60" s="23"/>
      <c r="P60" s="162">
        <f>SUM(J55:P55)+SUM(J57:P58)</f>
        <v>0</v>
      </c>
      <c r="Q60" s="22"/>
      <c r="R60" s="23"/>
      <c r="S60" s="23"/>
      <c r="T60" s="23"/>
      <c r="U60" s="23"/>
      <c r="V60" s="23"/>
      <c r="W60" s="143">
        <f>SUM(Q55:W55)+SUM(Q57:W58)</f>
        <v>0</v>
      </c>
      <c r="X60" s="130"/>
      <c r="Y60" s="23"/>
      <c r="Z60" s="23"/>
      <c r="AA60" s="23"/>
      <c r="AB60" s="23"/>
      <c r="AC60" s="23"/>
      <c r="AD60" s="162">
        <f>SUM(X55:AD55)+SUM(X57:AD58)</f>
        <v>0</v>
      </c>
      <c r="AE60" s="170"/>
      <c r="AF60" s="23"/>
      <c r="AG60" s="26"/>
      <c r="AH60" s="102"/>
      <c r="AI60" s="27">
        <f>I60+P60+W60+AD60</f>
        <v>0</v>
      </c>
      <c r="AJ60" s="6"/>
      <c r="AK60" s="226"/>
      <c r="AL60" s="229"/>
      <c r="AM60" s="55"/>
      <c r="AN60" s="59">
        <f>AK55-AM59</f>
        <v>-180.39999999999998</v>
      </c>
    </row>
    <row r="61" spans="1:40" ht="25.5" customHeight="1" x14ac:dyDescent="0.25">
      <c r="A61" s="1">
        <v>7</v>
      </c>
      <c r="B61" s="98" t="s">
        <v>50</v>
      </c>
      <c r="C61" s="31"/>
      <c r="D61" s="22"/>
      <c r="E61" s="23"/>
      <c r="F61" s="23"/>
      <c r="G61" s="23"/>
      <c r="H61" s="23"/>
      <c r="I61" s="26"/>
      <c r="J61" s="130"/>
      <c r="K61" s="23"/>
      <c r="L61" s="23"/>
      <c r="M61" s="23"/>
      <c r="N61" s="23"/>
      <c r="O61" s="23"/>
      <c r="P61" s="161"/>
      <c r="Q61" s="22"/>
      <c r="R61" s="23"/>
      <c r="S61" s="23"/>
      <c r="T61" s="23"/>
      <c r="U61" s="23"/>
      <c r="V61" s="23"/>
      <c r="W61" s="26"/>
      <c r="X61" s="130"/>
      <c r="Y61" s="23"/>
      <c r="Z61" s="23"/>
      <c r="AA61" s="23"/>
      <c r="AB61" s="23"/>
      <c r="AC61" s="23"/>
      <c r="AD61" s="161"/>
      <c r="AE61" s="170"/>
      <c r="AF61" s="23"/>
      <c r="AG61" s="26"/>
      <c r="AH61" s="102"/>
      <c r="AI61" s="134"/>
      <c r="AJ61" s="6"/>
      <c r="AK61" s="226"/>
      <c r="AL61" s="229"/>
      <c r="AM61" s="55"/>
      <c r="AN61" s="34"/>
    </row>
    <row r="62" spans="1:40" ht="25.5" customHeight="1" x14ac:dyDescent="0.25">
      <c r="A62" s="1">
        <v>8</v>
      </c>
      <c r="B62" s="90" t="s">
        <v>51</v>
      </c>
      <c r="C62" s="31" t="s">
        <v>3</v>
      </c>
      <c r="D62" s="32"/>
      <c r="E62" s="33"/>
      <c r="F62" s="33"/>
      <c r="G62" s="33"/>
      <c r="H62" s="33"/>
      <c r="I62" s="144">
        <f>SUM(D62:H62)+AH48</f>
        <v>0</v>
      </c>
      <c r="J62" s="131"/>
      <c r="K62" s="33"/>
      <c r="L62" s="33"/>
      <c r="M62" s="33"/>
      <c r="N62" s="33"/>
      <c r="O62" s="33"/>
      <c r="P62" s="163">
        <f>SUM(J62:O62)</f>
        <v>0</v>
      </c>
      <c r="Q62" s="32"/>
      <c r="R62" s="33"/>
      <c r="S62" s="33"/>
      <c r="T62" s="33"/>
      <c r="U62" s="33"/>
      <c r="V62" s="33"/>
      <c r="W62" s="144">
        <f>SUM(Q62:V62)</f>
        <v>0</v>
      </c>
      <c r="X62" s="131"/>
      <c r="Y62" s="33"/>
      <c r="Z62" s="33"/>
      <c r="AA62" s="33"/>
      <c r="AB62" s="33"/>
      <c r="AC62" s="33"/>
      <c r="AD62" s="163">
        <f>SUM(X62:AC62)</f>
        <v>0</v>
      </c>
      <c r="AE62" s="174"/>
      <c r="AF62" s="33"/>
      <c r="AG62" s="76"/>
      <c r="AH62" s="103"/>
      <c r="AI62" s="27">
        <f>I62+P62+W62+AD62</f>
        <v>0</v>
      </c>
      <c r="AJ62" s="6"/>
      <c r="AK62" s="226"/>
      <c r="AL62" s="229"/>
      <c r="AM62" s="55"/>
      <c r="AN62" s="239" t="s">
        <v>179</v>
      </c>
    </row>
    <row r="63" spans="1:40" ht="25.5" customHeight="1" x14ac:dyDescent="0.25">
      <c r="A63" s="1">
        <v>9</v>
      </c>
      <c r="B63" s="90" t="s">
        <v>52</v>
      </c>
      <c r="C63" s="31" t="s">
        <v>3</v>
      </c>
      <c r="D63" s="32"/>
      <c r="E63" s="33"/>
      <c r="F63" s="33"/>
      <c r="G63" s="33"/>
      <c r="H63" s="33"/>
      <c r="I63" s="144">
        <f>SUM(D63:H63)+AH49</f>
        <v>0</v>
      </c>
      <c r="J63" s="131"/>
      <c r="K63" s="33"/>
      <c r="L63" s="33"/>
      <c r="M63" s="33"/>
      <c r="N63" s="33"/>
      <c r="O63" s="33"/>
      <c r="P63" s="163">
        <f>SUM(J63:O63)</f>
        <v>0</v>
      </c>
      <c r="Q63" s="32"/>
      <c r="R63" s="33"/>
      <c r="S63" s="33"/>
      <c r="T63" s="33"/>
      <c r="U63" s="33"/>
      <c r="V63" s="33"/>
      <c r="W63" s="144">
        <f>SUM(Q63:V63)</f>
        <v>0</v>
      </c>
      <c r="X63" s="131"/>
      <c r="Y63" s="33"/>
      <c r="Z63" s="33"/>
      <c r="AA63" s="33"/>
      <c r="AB63" s="33"/>
      <c r="AC63" s="33"/>
      <c r="AD63" s="163">
        <f>SUM(X63:AC63)</f>
        <v>0</v>
      </c>
      <c r="AE63" s="174"/>
      <c r="AF63" s="33"/>
      <c r="AG63" s="76"/>
      <c r="AH63" s="103"/>
      <c r="AI63" s="27">
        <f>I63+P63+W63+AD63</f>
        <v>0</v>
      </c>
      <c r="AJ63" s="6"/>
      <c r="AK63" s="227"/>
      <c r="AL63" s="230"/>
      <c r="AM63" s="55"/>
      <c r="AN63" s="240"/>
    </row>
    <row r="64" spans="1:40" ht="25.5" customHeight="1" thickBot="1" x14ac:dyDescent="0.3">
      <c r="A64" s="1">
        <v>10</v>
      </c>
      <c r="B64" s="99" t="s">
        <v>53</v>
      </c>
      <c r="C64" s="35" t="s">
        <v>3</v>
      </c>
      <c r="D64" s="36"/>
      <c r="E64" s="37"/>
      <c r="F64" s="37"/>
      <c r="G64" s="37"/>
      <c r="H64" s="37"/>
      <c r="I64" s="145">
        <f>SUM(D64:H64)+AH50</f>
        <v>0</v>
      </c>
      <c r="J64" s="132"/>
      <c r="K64" s="37"/>
      <c r="L64" s="37"/>
      <c r="M64" s="37"/>
      <c r="N64" s="37"/>
      <c r="O64" s="37"/>
      <c r="P64" s="164">
        <f>SUM(J64:O64)</f>
        <v>0</v>
      </c>
      <c r="Q64" s="36"/>
      <c r="R64" s="37"/>
      <c r="S64" s="37"/>
      <c r="T64" s="37"/>
      <c r="U64" s="37"/>
      <c r="V64" s="37"/>
      <c r="W64" s="145">
        <f>SUM(Q64:V64)</f>
        <v>0</v>
      </c>
      <c r="X64" s="132"/>
      <c r="Y64" s="37"/>
      <c r="Z64" s="37"/>
      <c r="AA64" s="37"/>
      <c r="AB64" s="37"/>
      <c r="AC64" s="37"/>
      <c r="AD64" s="164">
        <f>SUM(X64:AC64)</f>
        <v>0</v>
      </c>
      <c r="AE64" s="175"/>
      <c r="AF64" s="37"/>
      <c r="AG64" s="77"/>
      <c r="AH64" s="104"/>
      <c r="AI64" s="27">
        <f>I64+P64+W64+AD64</f>
        <v>0</v>
      </c>
      <c r="AJ64" s="6"/>
      <c r="AK64" s="38">
        <f>AK15+AK28+AK41+AK55</f>
        <v>0</v>
      </c>
      <c r="AL64" s="39">
        <f>AM19+AM32+AM45+AM59</f>
        <v>705.19999999999993</v>
      </c>
      <c r="AM64" s="40"/>
      <c r="AN64" s="41">
        <f>AK64-AL64+$AN$15</f>
        <v>-705.19999999999993</v>
      </c>
    </row>
    <row r="65" spans="1:40" ht="13.5" thickBot="1" x14ac:dyDescent="0.3">
      <c r="B65" s="141"/>
      <c r="C65" s="12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42"/>
      <c r="AK65" s="93"/>
      <c r="AL65" s="93"/>
    </row>
    <row r="66" spans="1:40" ht="13.5" customHeight="1" thickBot="1" x14ac:dyDescent="0.3">
      <c r="B66" s="231" t="s">
        <v>7</v>
      </c>
      <c r="C66" s="233" t="s">
        <v>64</v>
      </c>
      <c r="D66" s="14" t="s">
        <v>82</v>
      </c>
      <c r="E66" s="15"/>
      <c r="F66" s="15"/>
      <c r="G66" s="43"/>
      <c r="H66" s="15" t="s">
        <v>83</v>
      </c>
      <c r="I66" s="15"/>
      <c r="J66" s="15"/>
      <c r="K66" s="15"/>
      <c r="L66" s="15"/>
      <c r="M66" s="15"/>
      <c r="N66" s="15"/>
      <c r="O66" s="14" t="s">
        <v>84</v>
      </c>
      <c r="P66" s="15"/>
      <c r="Q66" s="15"/>
      <c r="R66" s="15"/>
      <c r="S66" s="15"/>
      <c r="T66" s="15"/>
      <c r="U66" s="43"/>
      <c r="V66" s="15" t="s">
        <v>85</v>
      </c>
      <c r="W66" s="15"/>
      <c r="X66" s="15"/>
      <c r="Y66" s="15"/>
      <c r="Z66" s="15"/>
      <c r="AA66" s="15"/>
      <c r="AB66" s="15"/>
      <c r="AC66" s="14" t="s">
        <v>86</v>
      </c>
      <c r="AD66" s="15"/>
      <c r="AE66" s="15"/>
      <c r="AF66" s="15"/>
      <c r="AG66" s="15"/>
      <c r="AH66" s="43"/>
      <c r="AI66" s="70" t="s">
        <v>0</v>
      </c>
      <c r="AJ66" s="6"/>
      <c r="AK66" s="211" t="s">
        <v>8</v>
      </c>
      <c r="AL66" s="212"/>
      <c r="AM66" s="215" t="s">
        <v>120</v>
      </c>
      <c r="AN66" s="236"/>
    </row>
    <row r="67" spans="1:40" ht="13.5" thickBot="1" x14ac:dyDescent="0.3">
      <c r="B67" s="232"/>
      <c r="C67" s="234"/>
      <c r="D67" s="18">
        <v>1</v>
      </c>
      <c r="E67" s="19">
        <v>2</v>
      </c>
      <c r="F67" s="19">
        <v>3</v>
      </c>
      <c r="G67" s="44">
        <v>4</v>
      </c>
      <c r="H67" s="166">
        <v>5</v>
      </c>
      <c r="I67" s="19">
        <v>6</v>
      </c>
      <c r="J67" s="129">
        <v>7</v>
      </c>
      <c r="K67" s="19">
        <v>8</v>
      </c>
      <c r="L67" s="19">
        <v>9</v>
      </c>
      <c r="M67" s="19">
        <v>10</v>
      </c>
      <c r="N67" s="159">
        <v>11</v>
      </c>
      <c r="O67" s="167">
        <v>12</v>
      </c>
      <c r="P67" s="19">
        <v>13</v>
      </c>
      <c r="Q67" s="129">
        <v>14</v>
      </c>
      <c r="R67" s="19">
        <v>15</v>
      </c>
      <c r="S67" s="19">
        <v>16</v>
      </c>
      <c r="T67" s="19">
        <v>17</v>
      </c>
      <c r="U67" s="44">
        <v>18</v>
      </c>
      <c r="V67" s="166">
        <v>19</v>
      </c>
      <c r="W67" s="19">
        <v>20</v>
      </c>
      <c r="X67" s="129">
        <v>21</v>
      </c>
      <c r="Y67" s="19">
        <v>22</v>
      </c>
      <c r="Z67" s="19">
        <v>23</v>
      </c>
      <c r="AA67" s="19">
        <v>24</v>
      </c>
      <c r="AB67" s="159">
        <v>25</v>
      </c>
      <c r="AC67" s="167">
        <v>26</v>
      </c>
      <c r="AD67" s="19">
        <v>27</v>
      </c>
      <c r="AE67" s="129">
        <v>28</v>
      </c>
      <c r="AF67" s="19">
        <v>29</v>
      </c>
      <c r="AG67" s="19">
        <v>30</v>
      </c>
      <c r="AH67" s="44">
        <v>31</v>
      </c>
      <c r="AI67" s="71"/>
      <c r="AJ67" s="6"/>
      <c r="AK67" s="213"/>
      <c r="AL67" s="214"/>
      <c r="AM67" s="216"/>
      <c r="AN67" s="237"/>
    </row>
    <row r="68" spans="1:40" s="3" customFormat="1" ht="25.5" customHeight="1" x14ac:dyDescent="0.25">
      <c r="A68" s="1">
        <v>1</v>
      </c>
      <c r="B68" s="97" t="s">
        <v>44</v>
      </c>
      <c r="C68" s="78" t="s">
        <v>1</v>
      </c>
      <c r="D68" s="22"/>
      <c r="E68" s="23"/>
      <c r="F68" s="46"/>
      <c r="G68" s="48"/>
      <c r="H68" s="130"/>
      <c r="I68" s="173"/>
      <c r="J68" s="23"/>
      <c r="K68" s="23"/>
      <c r="L68" s="23"/>
      <c r="M68" s="46"/>
      <c r="N68" s="181"/>
      <c r="O68" s="22"/>
      <c r="P68" s="173"/>
      <c r="Q68" s="23"/>
      <c r="R68" s="23"/>
      <c r="S68" s="23"/>
      <c r="T68" s="46"/>
      <c r="U68" s="48"/>
      <c r="V68" s="130"/>
      <c r="W68" s="173"/>
      <c r="X68" s="23"/>
      <c r="Y68" s="23"/>
      <c r="Z68" s="23"/>
      <c r="AA68" s="46"/>
      <c r="AB68" s="181"/>
      <c r="AC68" s="22"/>
      <c r="AD68" s="173"/>
      <c r="AE68" s="23"/>
      <c r="AF68" s="23"/>
      <c r="AG68" s="161"/>
      <c r="AH68" s="46"/>
      <c r="AI68" s="86">
        <f>SUM(D68:AH68)</f>
        <v>0</v>
      </c>
      <c r="AJ68" s="6"/>
      <c r="AK68" s="219">
        <f>AI68+AI70+AI75+AI76+AI77+AI71</f>
        <v>0</v>
      </c>
      <c r="AL68" s="220"/>
      <c r="AM68" s="65">
        <v>22</v>
      </c>
      <c r="AN68" s="237"/>
    </row>
    <row r="69" spans="1:40" s="3" customFormat="1" ht="25.5" customHeight="1" x14ac:dyDescent="0.25">
      <c r="A69" s="1">
        <v>2</v>
      </c>
      <c r="B69" s="98" t="s">
        <v>45</v>
      </c>
      <c r="C69" s="78" t="s">
        <v>2</v>
      </c>
      <c r="D69" s="47"/>
      <c r="E69" s="45"/>
      <c r="F69" s="45"/>
      <c r="G69" s="49"/>
      <c r="H69" s="135"/>
      <c r="I69" s="45"/>
      <c r="J69" s="45"/>
      <c r="K69" s="45"/>
      <c r="L69" s="45"/>
      <c r="M69" s="45"/>
      <c r="N69" s="178"/>
      <c r="O69" s="47"/>
      <c r="P69" s="45"/>
      <c r="Q69" s="45"/>
      <c r="R69" s="45"/>
      <c r="S69" s="45"/>
      <c r="T69" s="45"/>
      <c r="U69" s="49"/>
      <c r="V69" s="135"/>
      <c r="W69" s="45"/>
      <c r="X69" s="45"/>
      <c r="Y69" s="45"/>
      <c r="Z69" s="45"/>
      <c r="AA69" s="45"/>
      <c r="AB69" s="178"/>
      <c r="AC69" s="47"/>
      <c r="AD69" s="45"/>
      <c r="AE69" s="45"/>
      <c r="AF69" s="45"/>
      <c r="AG69" s="178"/>
      <c r="AH69" s="45"/>
      <c r="AI69" s="87">
        <f>SUM(D69:AH69)</f>
        <v>0</v>
      </c>
      <c r="AJ69" s="6"/>
      <c r="AK69" s="221"/>
      <c r="AL69" s="222"/>
      <c r="AM69" s="62"/>
      <c r="AN69" s="237"/>
    </row>
    <row r="70" spans="1:40" s="3" customFormat="1" ht="25.5" customHeight="1" x14ac:dyDescent="0.25">
      <c r="A70" s="1">
        <v>3</v>
      </c>
      <c r="B70" s="98" t="s">
        <v>46</v>
      </c>
      <c r="C70" s="79">
        <v>9.4</v>
      </c>
      <c r="D70" s="47">
        <f t="shared" ref="D70" si="23">IF(D69&gt;0.51,D69-0.5,0)</f>
        <v>0</v>
      </c>
      <c r="E70" s="45">
        <f>IF(E69&gt;0.51,E69-0.5,0)</f>
        <v>0</v>
      </c>
      <c r="F70" s="45">
        <f t="shared" ref="F70:K70" si="24">IF(F69&gt;0.51,F69-0.5,0)</f>
        <v>0</v>
      </c>
      <c r="G70" s="49">
        <f t="shared" si="24"/>
        <v>0</v>
      </c>
      <c r="H70" s="135">
        <f t="shared" si="24"/>
        <v>0</v>
      </c>
      <c r="I70" s="45">
        <f t="shared" si="24"/>
        <v>0</v>
      </c>
      <c r="J70" s="45">
        <f t="shared" si="24"/>
        <v>0</v>
      </c>
      <c r="K70" s="45">
        <f t="shared" si="24"/>
        <v>0</v>
      </c>
      <c r="L70" s="45">
        <f>IF(L69&gt;0.51,L69-0.5,0)</f>
        <v>0</v>
      </c>
      <c r="M70" s="45">
        <f t="shared" ref="M70:R70" si="25">IF(M69&gt;0.51,M69-0.5,0)</f>
        <v>0</v>
      </c>
      <c r="N70" s="178">
        <f t="shared" si="25"/>
        <v>0</v>
      </c>
      <c r="O70" s="47">
        <f t="shared" si="25"/>
        <v>0</v>
      </c>
      <c r="P70" s="45">
        <f t="shared" si="25"/>
        <v>0</v>
      </c>
      <c r="Q70" s="45">
        <f t="shared" si="25"/>
        <v>0</v>
      </c>
      <c r="R70" s="45">
        <f t="shared" si="25"/>
        <v>0</v>
      </c>
      <c r="S70" s="45">
        <f>IF(S69&gt;0.51,S69-0.5,0)</f>
        <v>0</v>
      </c>
      <c r="T70" s="45">
        <f t="shared" ref="T70:Y70" si="26">IF(T69&gt;0.51,T69-0.5,0)</f>
        <v>0</v>
      </c>
      <c r="U70" s="49">
        <f t="shared" si="26"/>
        <v>0</v>
      </c>
      <c r="V70" s="135">
        <f t="shared" si="26"/>
        <v>0</v>
      </c>
      <c r="W70" s="45">
        <f t="shared" si="26"/>
        <v>0</v>
      </c>
      <c r="X70" s="45">
        <f t="shared" si="26"/>
        <v>0</v>
      </c>
      <c r="Y70" s="45">
        <f t="shared" si="26"/>
        <v>0</v>
      </c>
      <c r="Z70" s="45">
        <f>IF(Z69&gt;0.51,Z69-0.5,0)</f>
        <v>0</v>
      </c>
      <c r="AA70" s="45">
        <f t="shared" ref="AA70:AH70" si="27">IF(AA69&gt;0.51,AA69-0.5,0)</f>
        <v>0</v>
      </c>
      <c r="AB70" s="178">
        <f t="shared" si="27"/>
        <v>0</v>
      </c>
      <c r="AC70" s="47">
        <f t="shared" si="27"/>
        <v>0</v>
      </c>
      <c r="AD70" s="45">
        <f t="shared" si="27"/>
        <v>0</v>
      </c>
      <c r="AE70" s="45">
        <f t="shared" si="27"/>
        <v>0</v>
      </c>
      <c r="AF70" s="45">
        <f t="shared" si="27"/>
        <v>0</v>
      </c>
      <c r="AG70" s="178">
        <f t="shared" si="27"/>
        <v>0</v>
      </c>
      <c r="AH70" s="45">
        <f t="shared" si="27"/>
        <v>0</v>
      </c>
      <c r="AI70" s="87">
        <f>SUM(D70:AH70)</f>
        <v>0</v>
      </c>
      <c r="AJ70" s="6"/>
      <c r="AK70" s="221"/>
      <c r="AL70" s="222"/>
      <c r="AM70" s="62"/>
      <c r="AN70" s="237"/>
    </row>
    <row r="71" spans="1:40" s="3" customFormat="1" ht="25.5" customHeight="1" x14ac:dyDescent="0.25">
      <c r="A71" s="1">
        <v>4</v>
      </c>
      <c r="B71" s="98" t="s">
        <v>47</v>
      </c>
      <c r="C71" s="79" t="s">
        <v>1</v>
      </c>
      <c r="D71" s="47"/>
      <c r="E71" s="45"/>
      <c r="F71" s="45"/>
      <c r="G71" s="49"/>
      <c r="H71" s="135"/>
      <c r="I71" s="45"/>
      <c r="J71" s="45"/>
      <c r="K71" s="45"/>
      <c r="L71" s="45"/>
      <c r="M71" s="45"/>
      <c r="N71" s="178"/>
      <c r="O71" s="47"/>
      <c r="P71" s="45"/>
      <c r="Q71" s="45"/>
      <c r="R71" s="45"/>
      <c r="S71" s="45"/>
      <c r="T71" s="45"/>
      <c r="U71" s="49"/>
      <c r="V71" s="135"/>
      <c r="W71" s="45"/>
      <c r="X71" s="45"/>
      <c r="Y71" s="45"/>
      <c r="Z71" s="45"/>
      <c r="AA71" s="45"/>
      <c r="AB71" s="178"/>
      <c r="AC71" s="47"/>
      <c r="AD71" s="45"/>
      <c r="AE71" s="45"/>
      <c r="AF71" s="45"/>
      <c r="AG71" s="178"/>
      <c r="AH71" s="45"/>
      <c r="AI71" s="87">
        <f>SUM(D71:AH71)</f>
        <v>0</v>
      </c>
      <c r="AJ71" s="6"/>
      <c r="AK71" s="223"/>
      <c r="AL71" s="224"/>
      <c r="AM71" s="29" t="s">
        <v>140</v>
      </c>
      <c r="AN71" s="238"/>
    </row>
    <row r="72" spans="1:40" ht="25.5" customHeight="1" x14ac:dyDescent="0.25">
      <c r="A72" s="1">
        <v>5</v>
      </c>
      <c r="B72" s="98" t="s">
        <v>48</v>
      </c>
      <c r="C72" s="79"/>
      <c r="D72" s="47"/>
      <c r="E72" s="45"/>
      <c r="F72" s="45"/>
      <c r="G72" s="143">
        <f>SUM(D68:G68)+SUM(D71:G71)+SUM(AE55:AG55)+SUM(AE58:AG58)</f>
        <v>0</v>
      </c>
      <c r="H72" s="135"/>
      <c r="I72" s="45"/>
      <c r="J72" s="45"/>
      <c r="K72" s="45"/>
      <c r="L72" s="45"/>
      <c r="M72" s="45"/>
      <c r="N72" s="162">
        <f>SUM(H68:N68)+SUM(H71:N71)</f>
        <v>0</v>
      </c>
      <c r="O72" s="47"/>
      <c r="P72" s="45"/>
      <c r="Q72" s="45"/>
      <c r="R72" s="45"/>
      <c r="S72" s="45"/>
      <c r="T72" s="45"/>
      <c r="U72" s="143">
        <f>SUM(O68:U68)+SUM(O71:U71)</f>
        <v>0</v>
      </c>
      <c r="V72" s="135"/>
      <c r="W72" s="45"/>
      <c r="X72" s="45"/>
      <c r="Y72" s="45"/>
      <c r="Z72" s="45"/>
      <c r="AA72" s="45"/>
      <c r="AB72" s="162">
        <f>SUM(V68:AB68)+SUM(V71:AB71)</f>
        <v>0</v>
      </c>
      <c r="AC72" s="47"/>
      <c r="AD72" s="45"/>
      <c r="AE72" s="45"/>
      <c r="AF72" s="45"/>
      <c r="AG72" s="178"/>
      <c r="AH72" s="45"/>
      <c r="AI72" s="88">
        <f>G72+N72+U72+AB72</f>
        <v>0</v>
      </c>
      <c r="AJ72" s="6"/>
      <c r="AK72" s="225" t="s">
        <v>141</v>
      </c>
      <c r="AL72" s="228" t="s">
        <v>142</v>
      </c>
      <c r="AM72" s="25">
        <f>(AM68*8.2)/100*C11</f>
        <v>180.39999999999998</v>
      </c>
      <c r="AN72" s="57" t="s">
        <v>9</v>
      </c>
    </row>
    <row r="73" spans="1:40" ht="25.5" customHeight="1" x14ac:dyDescent="0.25">
      <c r="A73" s="1">
        <v>6</v>
      </c>
      <c r="B73" s="98" t="s">
        <v>49</v>
      </c>
      <c r="C73" s="80"/>
      <c r="D73" s="47"/>
      <c r="E73" s="45"/>
      <c r="F73" s="45"/>
      <c r="G73" s="143">
        <f>SUM(D68:G68)+SUM(D70:G71)+SUM(AE55:AG55)+SUM(AE57:AG58)</f>
        <v>0</v>
      </c>
      <c r="H73" s="135"/>
      <c r="I73" s="45"/>
      <c r="J73" s="45"/>
      <c r="K73" s="45"/>
      <c r="L73" s="45"/>
      <c r="M73" s="45"/>
      <c r="N73" s="162">
        <f>SUM(H68:N68)+SUM(H70:N71)</f>
        <v>0</v>
      </c>
      <c r="O73" s="47"/>
      <c r="P73" s="45"/>
      <c r="Q73" s="45"/>
      <c r="R73" s="45"/>
      <c r="S73" s="45"/>
      <c r="T73" s="45"/>
      <c r="U73" s="143">
        <f>SUM(O68:U68)+SUM(O70:U71)</f>
        <v>0</v>
      </c>
      <c r="V73" s="135"/>
      <c r="W73" s="45"/>
      <c r="X73" s="45"/>
      <c r="Y73" s="45"/>
      <c r="Z73" s="45"/>
      <c r="AA73" s="45"/>
      <c r="AB73" s="162">
        <f>SUM(V68:AB68)+SUM(V70:AB71)</f>
        <v>0</v>
      </c>
      <c r="AC73" s="47"/>
      <c r="AD73" s="45"/>
      <c r="AE73" s="45"/>
      <c r="AF73" s="45"/>
      <c r="AG73" s="178"/>
      <c r="AH73" s="45"/>
      <c r="AI73" s="88">
        <f>G73+N73+U73+AB73</f>
        <v>0</v>
      </c>
      <c r="AJ73" s="6"/>
      <c r="AK73" s="226"/>
      <c r="AL73" s="229"/>
      <c r="AM73" s="55"/>
      <c r="AN73" s="59">
        <f>AK68-AM72</f>
        <v>-180.39999999999998</v>
      </c>
    </row>
    <row r="74" spans="1:40" ht="25.5" customHeight="1" x14ac:dyDescent="0.25">
      <c r="A74" s="1">
        <v>7</v>
      </c>
      <c r="B74" s="98" t="s">
        <v>50</v>
      </c>
      <c r="C74" s="81"/>
      <c r="D74" s="47"/>
      <c r="E74" s="45"/>
      <c r="F74" s="45"/>
      <c r="G74" s="26"/>
      <c r="H74" s="135"/>
      <c r="I74" s="45"/>
      <c r="J74" s="45"/>
      <c r="K74" s="45"/>
      <c r="L74" s="45"/>
      <c r="M74" s="45"/>
      <c r="N74" s="161"/>
      <c r="O74" s="47"/>
      <c r="P74" s="45"/>
      <c r="Q74" s="45"/>
      <c r="R74" s="45"/>
      <c r="S74" s="45"/>
      <c r="T74" s="45"/>
      <c r="U74" s="26"/>
      <c r="V74" s="135"/>
      <c r="W74" s="45"/>
      <c r="X74" s="45"/>
      <c r="Y74" s="45"/>
      <c r="Z74" s="45"/>
      <c r="AA74" s="45"/>
      <c r="AB74" s="161"/>
      <c r="AC74" s="47"/>
      <c r="AD74" s="45"/>
      <c r="AE74" s="45"/>
      <c r="AF74" s="45"/>
      <c r="AG74" s="178"/>
      <c r="AH74" s="45"/>
      <c r="AI74" s="182"/>
      <c r="AJ74" s="6"/>
      <c r="AK74" s="226"/>
      <c r="AL74" s="229"/>
      <c r="AM74" s="55"/>
      <c r="AN74" s="34"/>
    </row>
    <row r="75" spans="1:40" ht="25.5" customHeight="1" x14ac:dyDescent="0.25">
      <c r="A75" s="1">
        <v>8</v>
      </c>
      <c r="B75" s="90" t="s">
        <v>51</v>
      </c>
      <c r="C75" s="81" t="s">
        <v>3</v>
      </c>
      <c r="D75" s="85"/>
      <c r="E75" s="84"/>
      <c r="F75" s="84"/>
      <c r="G75" s="144">
        <f>SUM(D75:F75)+SUM(AE62:AG62)</f>
        <v>0</v>
      </c>
      <c r="H75" s="136"/>
      <c r="I75" s="84"/>
      <c r="J75" s="84"/>
      <c r="K75" s="84"/>
      <c r="L75" s="84"/>
      <c r="M75" s="84"/>
      <c r="N75" s="163">
        <f>SUM(H75:M75)</f>
        <v>0</v>
      </c>
      <c r="O75" s="85"/>
      <c r="P75" s="84"/>
      <c r="Q75" s="84"/>
      <c r="R75" s="84"/>
      <c r="S75" s="84"/>
      <c r="T75" s="84"/>
      <c r="U75" s="144">
        <f>SUM(O75:T75)</f>
        <v>0</v>
      </c>
      <c r="V75" s="136"/>
      <c r="W75" s="84"/>
      <c r="X75" s="84"/>
      <c r="Y75" s="84"/>
      <c r="Z75" s="84"/>
      <c r="AA75" s="84"/>
      <c r="AB75" s="163">
        <f>SUM(V75:AA75)</f>
        <v>0</v>
      </c>
      <c r="AC75" s="85"/>
      <c r="AD75" s="84"/>
      <c r="AE75" s="84"/>
      <c r="AF75" s="84"/>
      <c r="AG75" s="179"/>
      <c r="AH75" s="84"/>
      <c r="AI75" s="88">
        <f>G75+N75+U75+AB75</f>
        <v>0</v>
      </c>
      <c r="AJ75" s="6"/>
      <c r="AK75" s="226"/>
      <c r="AL75" s="229"/>
      <c r="AM75" s="55"/>
      <c r="AN75" s="239" t="s">
        <v>180</v>
      </c>
    </row>
    <row r="76" spans="1:40" ht="25.5" customHeight="1" x14ac:dyDescent="0.25">
      <c r="A76" s="1">
        <v>9</v>
      </c>
      <c r="B76" s="90" t="s">
        <v>52</v>
      </c>
      <c r="C76" s="81" t="s">
        <v>3</v>
      </c>
      <c r="D76" s="85"/>
      <c r="E76" s="84"/>
      <c r="F76" s="84"/>
      <c r="G76" s="144">
        <f>SUM(D76:F76)+SUM(AE63:AG63)</f>
        <v>0</v>
      </c>
      <c r="H76" s="136"/>
      <c r="I76" s="84"/>
      <c r="J76" s="84"/>
      <c r="K76" s="84"/>
      <c r="L76" s="84"/>
      <c r="M76" s="84"/>
      <c r="N76" s="163">
        <f>SUM(H76:M76)</f>
        <v>0</v>
      </c>
      <c r="O76" s="85"/>
      <c r="P76" s="84"/>
      <c r="Q76" s="84"/>
      <c r="R76" s="84"/>
      <c r="S76" s="84"/>
      <c r="T76" s="84"/>
      <c r="U76" s="144">
        <f>SUM(O76:T76)</f>
        <v>0</v>
      </c>
      <c r="V76" s="136"/>
      <c r="W76" s="84"/>
      <c r="X76" s="84"/>
      <c r="Y76" s="84"/>
      <c r="Z76" s="84"/>
      <c r="AA76" s="84"/>
      <c r="AB76" s="163">
        <f>SUM(V76:AA76)</f>
        <v>0</v>
      </c>
      <c r="AC76" s="85"/>
      <c r="AD76" s="84"/>
      <c r="AE76" s="84"/>
      <c r="AF76" s="84"/>
      <c r="AG76" s="179"/>
      <c r="AH76" s="84"/>
      <c r="AI76" s="88">
        <f>G76+N76+U76+AB76</f>
        <v>0</v>
      </c>
      <c r="AJ76" s="6"/>
      <c r="AK76" s="227"/>
      <c r="AL76" s="230"/>
      <c r="AM76" s="55"/>
      <c r="AN76" s="240"/>
    </row>
    <row r="77" spans="1:40" ht="25.5" customHeight="1" thickBot="1" x14ac:dyDescent="0.3">
      <c r="A77" s="1">
        <v>10</v>
      </c>
      <c r="B77" s="99" t="s">
        <v>53</v>
      </c>
      <c r="C77" s="82" t="s">
        <v>3</v>
      </c>
      <c r="D77" s="52"/>
      <c r="E77" s="51"/>
      <c r="F77" s="51"/>
      <c r="G77" s="145">
        <f>SUM(D77:F77)+SUM(AE64:AG64)</f>
        <v>0</v>
      </c>
      <c r="H77" s="137"/>
      <c r="I77" s="51"/>
      <c r="J77" s="51"/>
      <c r="K77" s="51"/>
      <c r="L77" s="51"/>
      <c r="M77" s="51"/>
      <c r="N77" s="164">
        <f>SUM(H77:M77)</f>
        <v>0</v>
      </c>
      <c r="O77" s="52"/>
      <c r="P77" s="51"/>
      <c r="Q77" s="51"/>
      <c r="R77" s="51"/>
      <c r="S77" s="51"/>
      <c r="T77" s="51"/>
      <c r="U77" s="145">
        <f>SUM(O77:T77)</f>
        <v>0</v>
      </c>
      <c r="V77" s="137"/>
      <c r="W77" s="51"/>
      <c r="X77" s="51"/>
      <c r="Y77" s="51"/>
      <c r="Z77" s="51"/>
      <c r="AA77" s="51"/>
      <c r="AB77" s="164">
        <f>SUM(V77:AA77)</f>
        <v>0</v>
      </c>
      <c r="AC77" s="52"/>
      <c r="AD77" s="51"/>
      <c r="AE77" s="51"/>
      <c r="AF77" s="51"/>
      <c r="AG77" s="180"/>
      <c r="AH77" s="51"/>
      <c r="AI77" s="88">
        <f>G77+N77+U77+AB77</f>
        <v>0</v>
      </c>
      <c r="AJ77" s="6"/>
      <c r="AK77" s="38">
        <f>AK15+AK28+AK41+AK55+AK68</f>
        <v>0</v>
      </c>
      <c r="AL77" s="39">
        <f>AM19+AM32+AM45+AM59+AM72</f>
        <v>885.59999999999991</v>
      </c>
      <c r="AM77" s="40"/>
      <c r="AN77" s="41">
        <f>AK77-AL77+$AN$15</f>
        <v>-885.59999999999991</v>
      </c>
    </row>
    <row r="78" spans="1:40" ht="13.5" thickBot="1" x14ac:dyDescent="0.3">
      <c r="B78" s="141"/>
      <c r="C78" s="125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42"/>
      <c r="AK78" s="93"/>
      <c r="AL78" s="93"/>
    </row>
    <row r="79" spans="1:40" ht="13.5" customHeight="1" thickBot="1" x14ac:dyDescent="0.3">
      <c r="B79" s="231" t="s">
        <v>57</v>
      </c>
      <c r="C79" s="233" t="s">
        <v>64</v>
      </c>
      <c r="D79" s="14" t="s">
        <v>86</v>
      </c>
      <c r="E79" s="14" t="s">
        <v>87</v>
      </c>
      <c r="F79" s="15"/>
      <c r="G79" s="15"/>
      <c r="H79" s="15"/>
      <c r="I79" s="15"/>
      <c r="J79" s="15"/>
      <c r="K79" s="43"/>
      <c r="L79" s="15" t="s">
        <v>88</v>
      </c>
      <c r="M79" s="15"/>
      <c r="N79" s="15"/>
      <c r="O79" s="15"/>
      <c r="P79" s="15"/>
      <c r="Q79" s="15"/>
      <c r="R79" s="15"/>
      <c r="S79" s="14" t="s">
        <v>89</v>
      </c>
      <c r="T79" s="15"/>
      <c r="U79" s="15"/>
      <c r="V79" s="15"/>
      <c r="W79" s="15"/>
      <c r="X79" s="15"/>
      <c r="Y79" s="43"/>
      <c r="Z79" s="15" t="s">
        <v>90</v>
      </c>
      <c r="AA79" s="15"/>
      <c r="AB79" s="15"/>
      <c r="AC79" s="15"/>
      <c r="AD79" s="15"/>
      <c r="AE79" s="15"/>
      <c r="AF79" s="15"/>
      <c r="AG79" s="89" t="s">
        <v>91</v>
      </c>
      <c r="AH79" s="105"/>
      <c r="AI79" s="16" t="s">
        <v>0</v>
      </c>
      <c r="AJ79" s="6"/>
      <c r="AK79" s="211" t="s">
        <v>143</v>
      </c>
      <c r="AL79" s="212"/>
      <c r="AM79" s="215" t="s">
        <v>120</v>
      </c>
      <c r="AN79" s="236"/>
    </row>
    <row r="80" spans="1:40" ht="13.5" thickBot="1" x14ac:dyDescent="0.3">
      <c r="B80" s="232"/>
      <c r="C80" s="234"/>
      <c r="D80" s="167">
        <v>1</v>
      </c>
      <c r="E80" s="167">
        <v>2</v>
      </c>
      <c r="F80" s="19">
        <v>3</v>
      </c>
      <c r="G80" s="19">
        <v>4</v>
      </c>
      <c r="H80" s="19">
        <v>5</v>
      </c>
      <c r="I80" s="19">
        <v>6</v>
      </c>
      <c r="J80" s="19">
        <v>7</v>
      </c>
      <c r="K80" s="44">
        <v>8</v>
      </c>
      <c r="L80" s="166">
        <v>9</v>
      </c>
      <c r="M80" s="19">
        <v>10</v>
      </c>
      <c r="N80" s="19">
        <v>11</v>
      </c>
      <c r="O80" s="19">
        <v>12</v>
      </c>
      <c r="P80" s="19">
        <v>13</v>
      </c>
      <c r="Q80" s="19">
        <v>14</v>
      </c>
      <c r="R80" s="159">
        <v>15</v>
      </c>
      <c r="S80" s="167">
        <v>16</v>
      </c>
      <c r="T80" s="19">
        <v>17</v>
      </c>
      <c r="U80" s="19">
        <v>18</v>
      </c>
      <c r="V80" s="19">
        <v>19</v>
      </c>
      <c r="W80" s="19">
        <v>20</v>
      </c>
      <c r="X80" s="19">
        <v>21</v>
      </c>
      <c r="Y80" s="44">
        <v>22</v>
      </c>
      <c r="Z80" s="166">
        <v>23</v>
      </c>
      <c r="AA80" s="19">
        <v>24</v>
      </c>
      <c r="AB80" s="19">
        <v>25</v>
      </c>
      <c r="AC80" s="19">
        <v>26</v>
      </c>
      <c r="AD80" s="19">
        <v>27</v>
      </c>
      <c r="AE80" s="19">
        <v>28</v>
      </c>
      <c r="AF80" s="159">
        <v>29</v>
      </c>
      <c r="AG80" s="90">
        <v>30</v>
      </c>
      <c r="AH80" s="106"/>
      <c r="AI80" s="20"/>
      <c r="AJ80" s="6"/>
      <c r="AK80" s="213"/>
      <c r="AL80" s="214"/>
      <c r="AM80" s="216"/>
      <c r="AN80" s="237"/>
    </row>
    <row r="81" spans="1:40" s="3" customFormat="1" ht="25.5" customHeight="1" x14ac:dyDescent="0.25">
      <c r="A81" s="1">
        <v>1</v>
      </c>
      <c r="B81" s="97" t="s">
        <v>44</v>
      </c>
      <c r="C81" s="21" t="s">
        <v>1</v>
      </c>
      <c r="D81" s="181"/>
      <c r="E81" s="22"/>
      <c r="F81" s="23"/>
      <c r="G81" s="23"/>
      <c r="H81" s="23"/>
      <c r="I81" s="23"/>
      <c r="J81" s="46"/>
      <c r="K81" s="48"/>
      <c r="L81" s="130"/>
      <c r="M81" s="23"/>
      <c r="N81" s="23"/>
      <c r="O81" s="23"/>
      <c r="P81" s="23"/>
      <c r="Q81" s="46"/>
      <c r="R81" s="181"/>
      <c r="S81" s="22"/>
      <c r="T81" s="23"/>
      <c r="U81" s="23"/>
      <c r="V81" s="23"/>
      <c r="W81" s="23"/>
      <c r="X81" s="46"/>
      <c r="Y81" s="48"/>
      <c r="Z81" s="130"/>
      <c r="AA81" s="23"/>
      <c r="AB81" s="23"/>
      <c r="AC81" s="23"/>
      <c r="AD81" s="23"/>
      <c r="AE81" s="46"/>
      <c r="AF81" s="181"/>
      <c r="AG81" s="91"/>
      <c r="AH81" s="107"/>
      <c r="AI81" s="68">
        <f>SUM(D81:AG81)</f>
        <v>0</v>
      </c>
      <c r="AJ81" s="6"/>
      <c r="AK81" s="219">
        <f>AI81+AI83+AI88+AI89+AI90+AI84</f>
        <v>0</v>
      </c>
      <c r="AL81" s="220"/>
      <c r="AM81" s="65">
        <v>21</v>
      </c>
      <c r="AN81" s="237"/>
    </row>
    <row r="82" spans="1:40" s="3" customFormat="1" ht="25.5" customHeight="1" x14ac:dyDescent="0.25">
      <c r="A82" s="1">
        <v>2</v>
      </c>
      <c r="B82" s="98" t="s">
        <v>45</v>
      </c>
      <c r="C82" s="21" t="s">
        <v>2</v>
      </c>
      <c r="D82" s="178"/>
      <c r="E82" s="47"/>
      <c r="F82" s="45"/>
      <c r="G82" s="45"/>
      <c r="H82" s="45"/>
      <c r="I82" s="45"/>
      <c r="J82" s="45"/>
      <c r="K82" s="49"/>
      <c r="L82" s="135"/>
      <c r="M82" s="45"/>
      <c r="N82" s="45"/>
      <c r="O82" s="45"/>
      <c r="P82" s="45"/>
      <c r="Q82" s="45"/>
      <c r="R82" s="178"/>
      <c r="S82" s="47"/>
      <c r="T82" s="45"/>
      <c r="U82" s="45"/>
      <c r="V82" s="45"/>
      <c r="W82" s="45"/>
      <c r="X82" s="45"/>
      <c r="Y82" s="49"/>
      <c r="Z82" s="135"/>
      <c r="AA82" s="45"/>
      <c r="AB82" s="45"/>
      <c r="AC82" s="45"/>
      <c r="AD82" s="45"/>
      <c r="AE82" s="45"/>
      <c r="AF82" s="178"/>
      <c r="AG82" s="158"/>
      <c r="AH82" s="107"/>
      <c r="AI82" s="69">
        <f>SUM(D82:AG82)</f>
        <v>0</v>
      </c>
      <c r="AJ82" s="6"/>
      <c r="AK82" s="221"/>
      <c r="AL82" s="222"/>
      <c r="AM82" s="62"/>
      <c r="AN82" s="237"/>
    </row>
    <row r="83" spans="1:40" s="3" customFormat="1" ht="25.5" customHeight="1" x14ac:dyDescent="0.25">
      <c r="A83" s="1">
        <v>3</v>
      </c>
      <c r="B83" s="98" t="s">
        <v>46</v>
      </c>
      <c r="C83" s="28">
        <v>9.4</v>
      </c>
      <c r="D83" s="178">
        <f t="shared" ref="D83" si="28">IF(D82&gt;0.51,D82-0.5,0)</f>
        <v>0</v>
      </c>
      <c r="E83" s="47">
        <f>IF(E82&gt;0.51,E82-0.5,0)</f>
        <v>0</v>
      </c>
      <c r="F83" s="45">
        <f t="shared" ref="F83:K83" si="29">IF(F82&gt;0.51,F82-0.5,0)</f>
        <v>0</v>
      </c>
      <c r="G83" s="45">
        <f t="shared" si="29"/>
        <v>0</v>
      </c>
      <c r="H83" s="45">
        <f t="shared" si="29"/>
        <v>0</v>
      </c>
      <c r="I83" s="45">
        <f t="shared" si="29"/>
        <v>0</v>
      </c>
      <c r="J83" s="45">
        <f t="shared" si="29"/>
        <v>0</v>
      </c>
      <c r="K83" s="49">
        <f t="shared" si="29"/>
        <v>0</v>
      </c>
      <c r="L83" s="135">
        <f>IF(L82&gt;0.51,L82-0.5,0)</f>
        <v>0</v>
      </c>
      <c r="M83" s="45">
        <f t="shared" ref="M83:R83" si="30">IF(M82&gt;0.51,M82-0.5,0)</f>
        <v>0</v>
      </c>
      <c r="N83" s="45">
        <f t="shared" si="30"/>
        <v>0</v>
      </c>
      <c r="O83" s="45">
        <f t="shared" si="30"/>
        <v>0</v>
      </c>
      <c r="P83" s="45">
        <f t="shared" si="30"/>
        <v>0</v>
      </c>
      <c r="Q83" s="45">
        <f t="shared" si="30"/>
        <v>0</v>
      </c>
      <c r="R83" s="178">
        <f t="shared" si="30"/>
        <v>0</v>
      </c>
      <c r="S83" s="47">
        <f>IF(S82&gt;0.51,S82-0.5,0)</f>
        <v>0</v>
      </c>
      <c r="T83" s="45">
        <f t="shared" ref="T83:Y83" si="31">IF(T82&gt;0.51,T82-0.5,0)</f>
        <v>0</v>
      </c>
      <c r="U83" s="45">
        <f t="shared" si="31"/>
        <v>0</v>
      </c>
      <c r="V83" s="45">
        <f t="shared" si="31"/>
        <v>0</v>
      </c>
      <c r="W83" s="45">
        <f t="shared" si="31"/>
        <v>0</v>
      </c>
      <c r="X83" s="45">
        <f t="shared" si="31"/>
        <v>0</v>
      </c>
      <c r="Y83" s="49">
        <f t="shared" si="31"/>
        <v>0</v>
      </c>
      <c r="Z83" s="135">
        <f>IF(Z82&gt;0.51,Z82-0.5,0)</f>
        <v>0</v>
      </c>
      <c r="AA83" s="45">
        <f t="shared" ref="AA83:AF83" si="32">IF(AA82&gt;0.51,AA82-0.5,0)</f>
        <v>0</v>
      </c>
      <c r="AB83" s="45">
        <f t="shared" si="32"/>
        <v>0</v>
      </c>
      <c r="AC83" s="45">
        <f t="shared" si="32"/>
        <v>0</v>
      </c>
      <c r="AD83" s="45">
        <f t="shared" si="32"/>
        <v>0</v>
      </c>
      <c r="AE83" s="45">
        <f t="shared" si="32"/>
        <v>0</v>
      </c>
      <c r="AF83" s="178">
        <f t="shared" si="32"/>
        <v>0</v>
      </c>
      <c r="AG83" s="158">
        <f>IF(AG82&gt;0.51,AG82-0.5,0)</f>
        <v>0</v>
      </c>
      <c r="AH83" s="107"/>
      <c r="AI83" s="69">
        <f>SUM(D83:AG83)</f>
        <v>0</v>
      </c>
      <c r="AJ83" s="6"/>
      <c r="AK83" s="221"/>
      <c r="AL83" s="222"/>
      <c r="AM83" s="62"/>
      <c r="AN83" s="237"/>
    </row>
    <row r="84" spans="1:40" s="3" customFormat="1" ht="25.5" customHeight="1" x14ac:dyDescent="0.25">
      <c r="A84" s="1">
        <v>4</v>
      </c>
      <c r="B84" s="98" t="s">
        <v>47</v>
      </c>
      <c r="C84" s="28" t="s">
        <v>1</v>
      </c>
      <c r="D84" s="178"/>
      <c r="E84" s="47"/>
      <c r="F84" s="45"/>
      <c r="G84" s="45"/>
      <c r="H84" s="45"/>
      <c r="I84" s="45"/>
      <c r="J84" s="45"/>
      <c r="K84" s="49"/>
      <c r="L84" s="135"/>
      <c r="M84" s="45"/>
      <c r="N84" s="45"/>
      <c r="O84" s="45"/>
      <c r="P84" s="45"/>
      <c r="Q84" s="45"/>
      <c r="R84" s="178"/>
      <c r="S84" s="47"/>
      <c r="T84" s="45"/>
      <c r="U84" s="45"/>
      <c r="V84" s="45"/>
      <c r="W84" s="45"/>
      <c r="X84" s="45"/>
      <c r="Y84" s="49"/>
      <c r="Z84" s="135"/>
      <c r="AA84" s="45"/>
      <c r="AB84" s="45"/>
      <c r="AC84" s="45"/>
      <c r="AD84" s="45"/>
      <c r="AE84" s="45"/>
      <c r="AF84" s="178"/>
      <c r="AG84" s="158"/>
      <c r="AH84" s="107"/>
      <c r="AI84" s="69">
        <f>SUM(D84:AG84)</f>
        <v>0</v>
      </c>
      <c r="AJ84" s="6"/>
      <c r="AK84" s="223"/>
      <c r="AL84" s="224"/>
      <c r="AM84" s="29" t="s">
        <v>144</v>
      </c>
      <c r="AN84" s="238"/>
    </row>
    <row r="85" spans="1:40" ht="25.5" customHeight="1" x14ac:dyDescent="0.25">
      <c r="A85" s="1">
        <v>5</v>
      </c>
      <c r="B85" s="98" t="s">
        <v>48</v>
      </c>
      <c r="C85" s="28"/>
      <c r="D85" s="162">
        <f>SUM(D81:D81)+SUM(D84:D84)+SUM(AC68:AH68)+SUM(AC71:AH71)</f>
        <v>0</v>
      </c>
      <c r="E85" s="47"/>
      <c r="F85" s="45"/>
      <c r="G85" s="45"/>
      <c r="H85" s="45"/>
      <c r="I85" s="45"/>
      <c r="J85" s="45"/>
      <c r="K85" s="143">
        <f>SUM(E81:K81)+SUM(E84:K84)</f>
        <v>0</v>
      </c>
      <c r="L85" s="135"/>
      <c r="M85" s="45"/>
      <c r="N85" s="45"/>
      <c r="O85" s="45"/>
      <c r="P85" s="45"/>
      <c r="Q85" s="45"/>
      <c r="R85" s="162">
        <f>SUM(L81:R81)+SUM(L84:R84)</f>
        <v>0</v>
      </c>
      <c r="S85" s="47"/>
      <c r="T85" s="45"/>
      <c r="U85" s="45"/>
      <c r="V85" s="45"/>
      <c r="W85" s="45"/>
      <c r="X85" s="45"/>
      <c r="Y85" s="143">
        <f>SUM(S81:Y81)+SUM(S84:Y84)</f>
        <v>0</v>
      </c>
      <c r="Z85" s="135"/>
      <c r="AA85" s="45"/>
      <c r="AB85" s="45"/>
      <c r="AC85" s="45"/>
      <c r="AD85" s="45"/>
      <c r="AE85" s="45"/>
      <c r="AF85" s="162">
        <f>SUM(Z81:AF81)+SUM(Z84:AF84)</f>
        <v>0</v>
      </c>
      <c r="AG85" s="158"/>
      <c r="AH85" s="107"/>
      <c r="AI85" s="69">
        <f>D85+K85+R85+Y85+AF85</f>
        <v>0</v>
      </c>
      <c r="AJ85" s="6"/>
      <c r="AK85" s="225" t="s">
        <v>145</v>
      </c>
      <c r="AL85" s="228" t="s">
        <v>146</v>
      </c>
      <c r="AM85" s="25">
        <f>(AM81*8.2)/100*C11</f>
        <v>172.2</v>
      </c>
      <c r="AN85" s="201" t="s">
        <v>147</v>
      </c>
    </row>
    <row r="86" spans="1:40" ht="25.5" customHeight="1" x14ac:dyDescent="0.25">
      <c r="A86" s="1">
        <v>6</v>
      </c>
      <c r="B86" s="98" t="s">
        <v>49</v>
      </c>
      <c r="C86" s="30"/>
      <c r="D86" s="162">
        <f>SUM(D81:D81)+SUM(D83:D84)+SUM(AC68:AH68)+SUM(AC70:AH71)</f>
        <v>0</v>
      </c>
      <c r="E86" s="47"/>
      <c r="F86" s="45"/>
      <c r="G86" s="45"/>
      <c r="H86" s="45"/>
      <c r="I86" s="45"/>
      <c r="J86" s="45"/>
      <c r="K86" s="143">
        <f>SUM(E81:K81)+SUM(E83:K84)</f>
        <v>0</v>
      </c>
      <c r="L86" s="135"/>
      <c r="M86" s="45"/>
      <c r="N86" s="45"/>
      <c r="O86" s="45"/>
      <c r="P86" s="45"/>
      <c r="Q86" s="45"/>
      <c r="R86" s="162">
        <f>SUM(L81:R81)+SUM(L83:R84)</f>
        <v>0</v>
      </c>
      <c r="S86" s="47"/>
      <c r="T86" s="45"/>
      <c r="U86" s="45"/>
      <c r="V86" s="45"/>
      <c r="W86" s="45"/>
      <c r="X86" s="45"/>
      <c r="Y86" s="143">
        <f>SUM(S81:Y81)+SUM(S83:Y84)</f>
        <v>0</v>
      </c>
      <c r="Z86" s="135"/>
      <c r="AA86" s="45"/>
      <c r="AB86" s="45"/>
      <c r="AC86" s="45"/>
      <c r="AD86" s="45"/>
      <c r="AE86" s="45"/>
      <c r="AF86" s="162">
        <f>SUM(Z81:AF81)+SUM(Z83:AF84)</f>
        <v>0</v>
      </c>
      <c r="AG86" s="158"/>
      <c r="AH86" s="107"/>
      <c r="AI86" s="69">
        <f>D86+K86+R86+Y86+AF86</f>
        <v>0</v>
      </c>
      <c r="AJ86" s="6"/>
      <c r="AK86" s="226"/>
      <c r="AL86" s="229"/>
      <c r="AM86" s="55"/>
      <c r="AN86" s="59">
        <f>AK81-AM85</f>
        <v>-172.2</v>
      </c>
    </row>
    <row r="87" spans="1:40" ht="25.5" customHeight="1" x14ac:dyDescent="0.25">
      <c r="A87" s="1">
        <v>7</v>
      </c>
      <c r="B87" s="98" t="s">
        <v>50</v>
      </c>
      <c r="C87" s="31"/>
      <c r="D87" s="178"/>
      <c r="E87" s="47"/>
      <c r="F87" s="92"/>
      <c r="G87" s="45"/>
      <c r="H87" s="45"/>
      <c r="I87" s="45"/>
      <c r="J87" s="45"/>
      <c r="K87" s="49"/>
      <c r="L87" s="135"/>
      <c r="M87" s="92"/>
      <c r="N87" s="45"/>
      <c r="O87" s="45"/>
      <c r="P87" s="45"/>
      <c r="Q87" s="45"/>
      <c r="R87" s="178"/>
      <c r="S87" s="47"/>
      <c r="T87" s="92"/>
      <c r="U87" s="45"/>
      <c r="V87" s="45"/>
      <c r="W87" s="45"/>
      <c r="X87" s="45"/>
      <c r="Y87" s="49"/>
      <c r="Z87" s="135"/>
      <c r="AA87" s="45"/>
      <c r="AB87" s="45"/>
      <c r="AC87" s="45"/>
      <c r="AD87" s="45"/>
      <c r="AE87" s="45"/>
      <c r="AF87" s="178"/>
      <c r="AG87" s="158"/>
      <c r="AH87" s="107"/>
      <c r="AI87" s="134"/>
      <c r="AJ87" s="6"/>
      <c r="AK87" s="226"/>
      <c r="AL87" s="229"/>
      <c r="AM87" s="55"/>
      <c r="AN87" s="34"/>
    </row>
    <row r="88" spans="1:40" ht="25.5" customHeight="1" x14ac:dyDescent="0.25">
      <c r="A88" s="1">
        <v>8</v>
      </c>
      <c r="B88" s="90" t="s">
        <v>51</v>
      </c>
      <c r="C88" s="31" t="s">
        <v>3</v>
      </c>
      <c r="D88" s="183">
        <f>SUM(AC75:AH75)</f>
        <v>0</v>
      </c>
      <c r="E88" s="85"/>
      <c r="F88" s="84"/>
      <c r="G88" s="84"/>
      <c r="H88" s="84"/>
      <c r="I88" s="84"/>
      <c r="J88" s="84"/>
      <c r="K88" s="146">
        <f>SUM(E88:J88)</f>
        <v>0</v>
      </c>
      <c r="L88" s="136"/>
      <c r="M88" s="84"/>
      <c r="N88" s="84"/>
      <c r="O88" s="84"/>
      <c r="P88" s="84"/>
      <c r="Q88" s="84"/>
      <c r="R88" s="183">
        <f>SUM(L88:Q88)</f>
        <v>0</v>
      </c>
      <c r="S88" s="85"/>
      <c r="T88" s="84"/>
      <c r="U88" s="84"/>
      <c r="V88" s="84"/>
      <c r="W88" s="84"/>
      <c r="X88" s="84"/>
      <c r="Y88" s="146">
        <f>SUM(S88:X88)</f>
        <v>0</v>
      </c>
      <c r="Z88" s="136"/>
      <c r="AA88" s="84"/>
      <c r="AB88" s="84"/>
      <c r="AC88" s="84"/>
      <c r="AD88" s="84"/>
      <c r="AE88" s="84"/>
      <c r="AF88" s="183">
        <f>SUM(Z88:AE88)</f>
        <v>0</v>
      </c>
      <c r="AG88" s="185"/>
      <c r="AH88" s="108"/>
      <c r="AI88" s="69">
        <f>D88+K88+R88+Y88+AF88</f>
        <v>0</v>
      </c>
      <c r="AJ88" s="6"/>
      <c r="AK88" s="226"/>
      <c r="AL88" s="229"/>
      <c r="AM88" s="55"/>
      <c r="AN88" s="239" t="s">
        <v>181</v>
      </c>
    </row>
    <row r="89" spans="1:40" ht="25.5" customHeight="1" x14ac:dyDescent="0.25">
      <c r="A89" s="1">
        <v>9</v>
      </c>
      <c r="B89" s="90" t="s">
        <v>52</v>
      </c>
      <c r="C89" s="31" t="s">
        <v>3</v>
      </c>
      <c r="D89" s="183">
        <f>SUM(AC76:AH76)</f>
        <v>0</v>
      </c>
      <c r="E89" s="85"/>
      <c r="F89" s="84"/>
      <c r="G89" s="84"/>
      <c r="H89" s="84"/>
      <c r="I89" s="84"/>
      <c r="J89" s="84"/>
      <c r="K89" s="146">
        <f>SUM(E89:J89)</f>
        <v>0</v>
      </c>
      <c r="L89" s="136"/>
      <c r="M89" s="84"/>
      <c r="N89" s="84"/>
      <c r="O89" s="84"/>
      <c r="P89" s="84"/>
      <c r="Q89" s="84"/>
      <c r="R89" s="183">
        <f t="shared" ref="R89:R90" si="33">SUM(L89:Q89)</f>
        <v>0</v>
      </c>
      <c r="S89" s="85"/>
      <c r="T89" s="84"/>
      <c r="U89" s="84"/>
      <c r="V89" s="84"/>
      <c r="W89" s="84"/>
      <c r="X89" s="84"/>
      <c r="Y89" s="146">
        <f t="shared" ref="Y89:Y90" si="34">SUM(S89:X89)</f>
        <v>0</v>
      </c>
      <c r="Z89" s="136"/>
      <c r="AA89" s="84"/>
      <c r="AB89" s="84"/>
      <c r="AC89" s="84"/>
      <c r="AD89" s="84"/>
      <c r="AE89" s="84"/>
      <c r="AF89" s="183">
        <f>SUM(Z89:AE89)</f>
        <v>0</v>
      </c>
      <c r="AG89" s="185"/>
      <c r="AH89" s="108"/>
      <c r="AI89" s="69">
        <f>D89+K89+R89+Y89+AF89</f>
        <v>0</v>
      </c>
      <c r="AJ89" s="6"/>
      <c r="AK89" s="227"/>
      <c r="AL89" s="230"/>
      <c r="AM89" s="55"/>
      <c r="AN89" s="240"/>
    </row>
    <row r="90" spans="1:40" ht="25.5" customHeight="1" thickBot="1" x14ac:dyDescent="0.3">
      <c r="A90" s="1">
        <v>10</v>
      </c>
      <c r="B90" s="99" t="s">
        <v>53</v>
      </c>
      <c r="C90" s="35" t="s">
        <v>3</v>
      </c>
      <c r="D90" s="183">
        <f>SUM(AC77:AH77)</f>
        <v>0</v>
      </c>
      <c r="E90" s="52"/>
      <c r="F90" s="51"/>
      <c r="G90" s="51"/>
      <c r="H90" s="51"/>
      <c r="I90" s="51"/>
      <c r="J90" s="51"/>
      <c r="K90" s="147">
        <f>SUM(E90:J90)</f>
        <v>0</v>
      </c>
      <c r="L90" s="137"/>
      <c r="M90" s="51"/>
      <c r="N90" s="51"/>
      <c r="O90" s="51"/>
      <c r="P90" s="51"/>
      <c r="Q90" s="51"/>
      <c r="R90" s="184">
        <f t="shared" si="33"/>
        <v>0</v>
      </c>
      <c r="S90" s="52"/>
      <c r="T90" s="51"/>
      <c r="U90" s="51"/>
      <c r="V90" s="51"/>
      <c r="W90" s="51"/>
      <c r="X90" s="51"/>
      <c r="Y90" s="147">
        <f t="shared" si="34"/>
        <v>0</v>
      </c>
      <c r="Z90" s="137"/>
      <c r="AA90" s="51"/>
      <c r="AB90" s="51"/>
      <c r="AC90" s="51"/>
      <c r="AD90" s="51"/>
      <c r="AE90" s="51"/>
      <c r="AF90" s="184">
        <f>SUM(Z90:AE90)</f>
        <v>0</v>
      </c>
      <c r="AG90" s="186"/>
      <c r="AH90" s="109"/>
      <c r="AI90" s="69">
        <f>D90+K90+R90+Y90+AF90</f>
        <v>0</v>
      </c>
      <c r="AJ90" s="6"/>
      <c r="AK90" s="38">
        <f>AK15+AK28+AK41+AK55+AK68+AK81</f>
        <v>0</v>
      </c>
      <c r="AL90" s="39">
        <f>AM19+AM32+AM45+AM59+AM72+AM85</f>
        <v>1057.8</v>
      </c>
      <c r="AM90" s="40"/>
      <c r="AN90" s="41">
        <f>AK90-AL90+$AN$15</f>
        <v>-1057.8</v>
      </c>
    </row>
    <row r="91" spans="1:40" x14ac:dyDescent="0.25">
      <c r="B91" s="3"/>
      <c r="C91" s="125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40" ht="13.5" thickBot="1" x14ac:dyDescent="0.3">
      <c r="B92" s="3"/>
      <c r="C92" s="125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40" ht="13.5" customHeight="1" thickBot="1" x14ac:dyDescent="0.3">
      <c r="B93" s="231" t="s">
        <v>58</v>
      </c>
      <c r="C93" s="233" t="s">
        <v>64</v>
      </c>
      <c r="D93" s="14" t="s">
        <v>91</v>
      </c>
      <c r="E93" s="15"/>
      <c r="F93" s="15"/>
      <c r="G93" s="15"/>
      <c r="H93" s="15"/>
      <c r="I93" s="43"/>
      <c r="J93" s="15" t="s">
        <v>92</v>
      </c>
      <c r="K93" s="15"/>
      <c r="L93" s="15"/>
      <c r="M93" s="15"/>
      <c r="N93" s="15"/>
      <c r="O93" s="15"/>
      <c r="P93" s="15"/>
      <c r="Q93" s="14" t="s">
        <v>93</v>
      </c>
      <c r="R93" s="15"/>
      <c r="S93" s="15"/>
      <c r="T93" s="15"/>
      <c r="U93" s="15"/>
      <c r="V93" s="15"/>
      <c r="W93" s="43"/>
      <c r="X93" s="15" t="s">
        <v>94</v>
      </c>
      <c r="Y93" s="15"/>
      <c r="Z93" s="15"/>
      <c r="AA93" s="15"/>
      <c r="AB93" s="15"/>
      <c r="AC93" s="15"/>
      <c r="AD93" s="15"/>
      <c r="AE93" s="14" t="s">
        <v>95</v>
      </c>
      <c r="AF93" s="15"/>
      <c r="AG93" s="15"/>
      <c r="AH93" s="43"/>
      <c r="AI93" s="70" t="s">
        <v>0</v>
      </c>
      <c r="AJ93" s="17"/>
      <c r="AK93" s="211" t="s">
        <v>148</v>
      </c>
      <c r="AL93" s="212"/>
      <c r="AM93" s="215" t="s">
        <v>120</v>
      </c>
      <c r="AN93" s="236"/>
    </row>
    <row r="94" spans="1:40" ht="13.5" thickBot="1" x14ac:dyDescent="0.3">
      <c r="B94" s="232"/>
      <c r="C94" s="234"/>
      <c r="D94" s="18">
        <v>1</v>
      </c>
      <c r="E94" s="19">
        <v>2</v>
      </c>
      <c r="F94" s="19">
        <v>3</v>
      </c>
      <c r="G94" s="19">
        <v>4</v>
      </c>
      <c r="H94" s="19">
        <v>5</v>
      </c>
      <c r="I94" s="44">
        <v>6</v>
      </c>
      <c r="J94" s="166">
        <v>7</v>
      </c>
      <c r="K94" s="19">
        <v>8</v>
      </c>
      <c r="L94" s="129">
        <v>9</v>
      </c>
      <c r="M94" s="19">
        <v>10</v>
      </c>
      <c r="N94" s="19">
        <v>11</v>
      </c>
      <c r="O94" s="19">
        <v>12</v>
      </c>
      <c r="P94" s="159">
        <v>13</v>
      </c>
      <c r="Q94" s="167">
        <v>14</v>
      </c>
      <c r="R94" s="19">
        <v>15</v>
      </c>
      <c r="S94" s="129">
        <v>16</v>
      </c>
      <c r="T94" s="19">
        <v>17</v>
      </c>
      <c r="U94" s="19">
        <v>18</v>
      </c>
      <c r="V94" s="19">
        <v>19</v>
      </c>
      <c r="W94" s="44">
        <v>20</v>
      </c>
      <c r="X94" s="166">
        <v>21</v>
      </c>
      <c r="Y94" s="19">
        <v>22</v>
      </c>
      <c r="Z94" s="129">
        <v>23</v>
      </c>
      <c r="AA94" s="19">
        <v>24</v>
      </c>
      <c r="AB94" s="19">
        <v>25</v>
      </c>
      <c r="AC94" s="19">
        <v>26</v>
      </c>
      <c r="AD94" s="159">
        <v>27</v>
      </c>
      <c r="AE94" s="167">
        <v>28</v>
      </c>
      <c r="AF94" s="19">
        <v>29</v>
      </c>
      <c r="AG94" s="19">
        <v>30</v>
      </c>
      <c r="AH94" s="157">
        <v>31</v>
      </c>
      <c r="AI94" s="71"/>
      <c r="AJ94" s="17"/>
      <c r="AK94" s="213"/>
      <c r="AL94" s="214"/>
      <c r="AM94" s="216"/>
      <c r="AN94" s="237"/>
    </row>
    <row r="95" spans="1:40" s="3" customFormat="1" ht="25.5" customHeight="1" x14ac:dyDescent="0.25">
      <c r="A95" s="1">
        <v>1</v>
      </c>
      <c r="B95" s="97" t="s">
        <v>44</v>
      </c>
      <c r="C95" s="78" t="s">
        <v>1</v>
      </c>
      <c r="D95" s="22"/>
      <c r="E95" s="23"/>
      <c r="F95" s="23"/>
      <c r="G95" s="23"/>
      <c r="H95" s="24"/>
      <c r="I95" s="114"/>
      <c r="J95" s="130"/>
      <c r="K95" s="173"/>
      <c r="L95" s="23"/>
      <c r="M95" s="23"/>
      <c r="N95" s="23"/>
      <c r="O95" s="24"/>
      <c r="P95" s="160"/>
      <c r="Q95" s="22"/>
      <c r="R95" s="173"/>
      <c r="S95" s="23"/>
      <c r="T95" s="23"/>
      <c r="U95" s="23"/>
      <c r="V95" s="24"/>
      <c r="W95" s="114"/>
      <c r="X95" s="130"/>
      <c r="Y95" s="173"/>
      <c r="Z95" s="23"/>
      <c r="AA95" s="23"/>
      <c r="AB95" s="23"/>
      <c r="AC95" s="24"/>
      <c r="AD95" s="160"/>
      <c r="AE95" s="22"/>
      <c r="AF95" s="188"/>
      <c r="AG95" s="23"/>
      <c r="AH95" s="134"/>
      <c r="AI95" s="72">
        <f>SUM(D95:AH95)</f>
        <v>0</v>
      </c>
      <c r="AJ95" s="6"/>
      <c r="AK95" s="219">
        <f>AI95+AI97+AI102+AI103+AI104+AI98</f>
        <v>0</v>
      </c>
      <c r="AL95" s="220"/>
      <c r="AM95" s="65">
        <v>23</v>
      </c>
      <c r="AN95" s="237"/>
    </row>
    <row r="96" spans="1:40" s="3" customFormat="1" ht="25.5" customHeight="1" x14ac:dyDescent="0.25">
      <c r="A96" s="1">
        <v>2</v>
      </c>
      <c r="B96" s="98" t="s">
        <v>45</v>
      </c>
      <c r="C96" s="78" t="s">
        <v>2</v>
      </c>
      <c r="D96" s="22"/>
      <c r="E96" s="23"/>
      <c r="F96" s="23"/>
      <c r="G96" s="23"/>
      <c r="H96" s="23"/>
      <c r="I96" s="26"/>
      <c r="J96" s="130"/>
      <c r="K96" s="23"/>
      <c r="L96" s="23"/>
      <c r="M96" s="23"/>
      <c r="N96" s="23"/>
      <c r="O96" s="23"/>
      <c r="P96" s="161"/>
      <c r="Q96" s="22"/>
      <c r="R96" s="23"/>
      <c r="S96" s="23"/>
      <c r="T96" s="23"/>
      <c r="U96" s="23"/>
      <c r="V96" s="23"/>
      <c r="W96" s="26"/>
      <c r="X96" s="130"/>
      <c r="Y96" s="23"/>
      <c r="Z96" s="23"/>
      <c r="AA96" s="23"/>
      <c r="AB96" s="23"/>
      <c r="AC96" s="23"/>
      <c r="AD96" s="161"/>
      <c r="AE96" s="22"/>
      <c r="AF96" s="161"/>
      <c r="AG96" s="23"/>
      <c r="AH96" s="134"/>
      <c r="AI96" s="73">
        <f>SUM(D96:AH96)</f>
        <v>0</v>
      </c>
      <c r="AJ96" s="6"/>
      <c r="AK96" s="221"/>
      <c r="AL96" s="222"/>
      <c r="AM96" s="62"/>
      <c r="AN96" s="237"/>
    </row>
    <row r="97" spans="1:40" s="3" customFormat="1" ht="25.5" customHeight="1" x14ac:dyDescent="0.25">
      <c r="A97" s="1">
        <v>3</v>
      </c>
      <c r="B97" s="98" t="s">
        <v>46</v>
      </c>
      <c r="C97" s="79">
        <v>9.4</v>
      </c>
      <c r="D97" s="22">
        <f t="shared" ref="D97" si="35">IF(D96&gt;0.51,D96-0.5,0)</f>
        <v>0</v>
      </c>
      <c r="E97" s="23">
        <f>IF(E96&gt;0.51,E96-0.5,0)</f>
        <v>0</v>
      </c>
      <c r="F97" s="23">
        <f t="shared" ref="F97:K97" si="36">IF(F96&gt;0.51,F96-0.5,0)</f>
        <v>0</v>
      </c>
      <c r="G97" s="23">
        <f t="shared" si="36"/>
        <v>0</v>
      </c>
      <c r="H97" s="23">
        <f t="shared" si="36"/>
        <v>0</v>
      </c>
      <c r="I97" s="26">
        <f t="shared" si="36"/>
        <v>0</v>
      </c>
      <c r="J97" s="130">
        <f t="shared" si="36"/>
        <v>0</v>
      </c>
      <c r="K97" s="23">
        <f t="shared" si="36"/>
        <v>0</v>
      </c>
      <c r="L97" s="23">
        <f>IF(L96&gt;0.51,L96-0.5,0)</f>
        <v>0</v>
      </c>
      <c r="M97" s="23">
        <f t="shared" ref="M97:R97" si="37">IF(M96&gt;0.51,M96-0.5,0)</f>
        <v>0</v>
      </c>
      <c r="N97" s="23">
        <f t="shared" si="37"/>
        <v>0</v>
      </c>
      <c r="O97" s="23">
        <f t="shared" si="37"/>
        <v>0</v>
      </c>
      <c r="P97" s="161">
        <f t="shared" si="37"/>
        <v>0</v>
      </c>
      <c r="Q97" s="22">
        <f t="shared" si="37"/>
        <v>0</v>
      </c>
      <c r="R97" s="23">
        <f t="shared" si="37"/>
        <v>0</v>
      </c>
      <c r="S97" s="23">
        <f>IF(S96&gt;0.51,S96-0.5,0)</f>
        <v>0</v>
      </c>
      <c r="T97" s="23">
        <f t="shared" ref="T97:Y97" si="38">IF(T96&gt;0.51,T96-0.5,0)</f>
        <v>0</v>
      </c>
      <c r="U97" s="23">
        <f t="shared" si="38"/>
        <v>0</v>
      </c>
      <c r="V97" s="23">
        <f t="shared" si="38"/>
        <v>0</v>
      </c>
      <c r="W97" s="26">
        <f t="shared" si="38"/>
        <v>0</v>
      </c>
      <c r="X97" s="130">
        <f t="shared" si="38"/>
        <v>0</v>
      </c>
      <c r="Y97" s="23">
        <f t="shared" si="38"/>
        <v>0</v>
      </c>
      <c r="Z97" s="23">
        <f>IF(Z96&gt;0.51,Z96-0.5,0)</f>
        <v>0</v>
      </c>
      <c r="AA97" s="23">
        <f t="shared" ref="AA97:AG97" si="39">IF(AA96&gt;0.51,AA96-0.5,0)</f>
        <v>0</v>
      </c>
      <c r="AB97" s="23">
        <f t="shared" si="39"/>
        <v>0</v>
      </c>
      <c r="AC97" s="23">
        <f t="shared" si="39"/>
        <v>0</v>
      </c>
      <c r="AD97" s="161">
        <f t="shared" si="39"/>
        <v>0</v>
      </c>
      <c r="AE97" s="22">
        <f t="shared" si="39"/>
        <v>0</v>
      </c>
      <c r="AF97" s="161">
        <f t="shared" si="39"/>
        <v>0</v>
      </c>
      <c r="AG97" s="23">
        <f t="shared" si="39"/>
        <v>0</v>
      </c>
      <c r="AH97" s="134">
        <f t="shared" ref="AH97" si="40">IF(AH96&gt;0.51,AH96-0.5,0)</f>
        <v>0</v>
      </c>
      <c r="AI97" s="73">
        <f>SUM(D97:AH97)</f>
        <v>0</v>
      </c>
      <c r="AJ97" s="6"/>
      <c r="AK97" s="221"/>
      <c r="AL97" s="222"/>
      <c r="AM97" s="62"/>
      <c r="AN97" s="237"/>
    </row>
    <row r="98" spans="1:40" s="3" customFormat="1" ht="25.5" customHeight="1" x14ac:dyDescent="0.25">
      <c r="A98" s="1">
        <v>4</v>
      </c>
      <c r="B98" s="98" t="s">
        <v>47</v>
      </c>
      <c r="C98" s="79" t="s">
        <v>1</v>
      </c>
      <c r="D98" s="22"/>
      <c r="E98" s="23"/>
      <c r="F98" s="23"/>
      <c r="G98" s="23"/>
      <c r="H98" s="23"/>
      <c r="I98" s="26"/>
      <c r="J98" s="130"/>
      <c r="K98" s="23"/>
      <c r="L98" s="23"/>
      <c r="M98" s="23"/>
      <c r="N98" s="23"/>
      <c r="O98" s="23"/>
      <c r="P98" s="161"/>
      <c r="Q98" s="22"/>
      <c r="R98" s="23"/>
      <c r="S98" s="23"/>
      <c r="T98" s="23"/>
      <c r="U98" s="23"/>
      <c r="V98" s="23"/>
      <c r="W98" s="26"/>
      <c r="X98" s="130"/>
      <c r="Y98" s="23"/>
      <c r="Z98" s="23"/>
      <c r="AA98" s="23"/>
      <c r="AB98" s="23"/>
      <c r="AC98" s="23"/>
      <c r="AD98" s="161"/>
      <c r="AE98" s="22"/>
      <c r="AF98" s="161"/>
      <c r="AG98" s="23"/>
      <c r="AH98" s="134"/>
      <c r="AI98" s="73">
        <f>SUM(D98:AH98)</f>
        <v>0</v>
      </c>
      <c r="AJ98" s="6"/>
      <c r="AK98" s="223"/>
      <c r="AL98" s="224"/>
      <c r="AM98" s="29" t="s">
        <v>149</v>
      </c>
      <c r="AN98" s="238"/>
    </row>
    <row r="99" spans="1:40" ht="25.5" customHeight="1" x14ac:dyDescent="0.25">
      <c r="A99" s="1">
        <v>5</v>
      </c>
      <c r="B99" s="98" t="s">
        <v>48</v>
      </c>
      <c r="C99" s="79"/>
      <c r="D99" s="22"/>
      <c r="E99" s="23"/>
      <c r="F99" s="23"/>
      <c r="G99" s="23"/>
      <c r="H99" s="23"/>
      <c r="I99" s="143">
        <f>AG81+SUM(D95:I95)+AG84+SUM(D98:I98)</f>
        <v>0</v>
      </c>
      <c r="J99" s="130"/>
      <c r="K99" s="23"/>
      <c r="L99" s="23"/>
      <c r="M99" s="23"/>
      <c r="N99" s="23"/>
      <c r="O99" s="23"/>
      <c r="P99" s="162">
        <f>SUM(J95:P95)+SUM(J98:P98)</f>
        <v>0</v>
      </c>
      <c r="Q99" s="22"/>
      <c r="R99" s="23"/>
      <c r="S99" s="23"/>
      <c r="T99" s="23"/>
      <c r="U99" s="23"/>
      <c r="V99" s="23"/>
      <c r="W99" s="143">
        <f>SUM(Q95:W95)+SUM(Q98:W98)</f>
        <v>0</v>
      </c>
      <c r="X99" s="130"/>
      <c r="Y99" s="23"/>
      <c r="Z99" s="23"/>
      <c r="AA99" s="23"/>
      <c r="AB99" s="23"/>
      <c r="AC99" s="23"/>
      <c r="AD99" s="162">
        <f>SUM(X95:AD95)+SUM(X98:AD98)</f>
        <v>0</v>
      </c>
      <c r="AE99" s="22"/>
      <c r="AF99" s="161"/>
      <c r="AG99" s="23"/>
      <c r="AH99" s="134"/>
      <c r="AI99" s="74">
        <f>I99+P99+W99+AD99</f>
        <v>0</v>
      </c>
      <c r="AJ99" s="6"/>
      <c r="AK99" s="225" t="s">
        <v>150</v>
      </c>
      <c r="AL99" s="228" t="s">
        <v>151</v>
      </c>
      <c r="AM99" s="25">
        <f>(AM95*8.2)/100*C11</f>
        <v>188.6</v>
      </c>
      <c r="AN99" s="201" t="s">
        <v>152</v>
      </c>
    </row>
    <row r="100" spans="1:40" ht="25.5" customHeight="1" x14ac:dyDescent="0.25">
      <c r="A100" s="1">
        <v>6</v>
      </c>
      <c r="B100" s="98" t="s">
        <v>49</v>
      </c>
      <c r="C100" s="80"/>
      <c r="D100" s="22"/>
      <c r="E100" s="23"/>
      <c r="F100" s="23"/>
      <c r="G100" s="23"/>
      <c r="H100" s="23"/>
      <c r="I100" s="143">
        <f>AG81+SUM(D95:I95)+SUM(AG83:AG84)+SUM(D97:I98)</f>
        <v>0</v>
      </c>
      <c r="J100" s="130"/>
      <c r="K100" s="23"/>
      <c r="L100" s="23"/>
      <c r="M100" s="23"/>
      <c r="N100" s="23"/>
      <c r="O100" s="23"/>
      <c r="P100" s="162">
        <f>SUM(J95:P95)+SUM(J97:P98)</f>
        <v>0</v>
      </c>
      <c r="Q100" s="22"/>
      <c r="R100" s="23"/>
      <c r="S100" s="23"/>
      <c r="T100" s="23"/>
      <c r="U100" s="23"/>
      <c r="V100" s="23"/>
      <c r="W100" s="143">
        <f>SUM(Q95:W95)+SUM(Q97:W98)</f>
        <v>0</v>
      </c>
      <c r="X100" s="189"/>
      <c r="Y100" s="23"/>
      <c r="Z100" s="23"/>
      <c r="AA100" s="23"/>
      <c r="AB100" s="23"/>
      <c r="AC100" s="23"/>
      <c r="AD100" s="162">
        <f>SUM(X95:AD95)+SUM(X97:AD98)</f>
        <v>0</v>
      </c>
      <c r="AE100" s="22"/>
      <c r="AF100" s="161"/>
      <c r="AG100" s="23"/>
      <c r="AH100" s="134"/>
      <c r="AI100" s="74">
        <f>I100+P100+W100+AD100</f>
        <v>0</v>
      </c>
      <c r="AJ100" s="6"/>
      <c r="AK100" s="226"/>
      <c r="AL100" s="229"/>
      <c r="AM100" s="55"/>
      <c r="AN100" s="59">
        <f>AK95-AM99</f>
        <v>-188.6</v>
      </c>
    </row>
    <row r="101" spans="1:40" ht="25.5" customHeight="1" x14ac:dyDescent="0.25">
      <c r="A101" s="1">
        <v>7</v>
      </c>
      <c r="B101" s="98" t="s">
        <v>50</v>
      </c>
      <c r="C101" s="81"/>
      <c r="D101" s="22"/>
      <c r="E101" s="23"/>
      <c r="F101" s="23"/>
      <c r="G101" s="23"/>
      <c r="H101" s="23"/>
      <c r="I101" s="26"/>
      <c r="J101" s="130"/>
      <c r="K101" s="23"/>
      <c r="L101" s="23"/>
      <c r="M101" s="23"/>
      <c r="N101" s="23"/>
      <c r="O101" s="23"/>
      <c r="P101" s="161"/>
      <c r="Q101" s="22"/>
      <c r="R101" s="23"/>
      <c r="S101" s="23"/>
      <c r="T101" s="23"/>
      <c r="U101" s="23"/>
      <c r="V101" s="23"/>
      <c r="W101" s="26"/>
      <c r="X101" s="130"/>
      <c r="Y101" s="130"/>
      <c r="Z101" s="23"/>
      <c r="AA101" s="23"/>
      <c r="AB101" s="23"/>
      <c r="AC101" s="23"/>
      <c r="AD101" s="161"/>
      <c r="AE101" s="22"/>
      <c r="AF101" s="161"/>
      <c r="AG101" s="23"/>
      <c r="AH101" s="134"/>
      <c r="AI101" s="191"/>
      <c r="AJ101" s="6"/>
      <c r="AK101" s="226"/>
      <c r="AL101" s="229"/>
      <c r="AM101" s="55"/>
      <c r="AN101" s="34"/>
    </row>
    <row r="102" spans="1:40" ht="25.5" customHeight="1" x14ac:dyDescent="0.25">
      <c r="A102" s="1">
        <v>8</v>
      </c>
      <c r="B102" s="90" t="s">
        <v>51</v>
      </c>
      <c r="C102" s="81" t="s">
        <v>3</v>
      </c>
      <c r="D102" s="32"/>
      <c r="E102" s="33"/>
      <c r="F102" s="33"/>
      <c r="G102" s="33"/>
      <c r="H102" s="33"/>
      <c r="I102" s="144">
        <f>SUM(D102:H102)+AG88</f>
        <v>0</v>
      </c>
      <c r="J102" s="131"/>
      <c r="K102" s="33"/>
      <c r="L102" s="33"/>
      <c r="M102" s="33"/>
      <c r="N102" s="33"/>
      <c r="O102" s="33"/>
      <c r="P102" s="163">
        <f>SUM(J102:O102)</f>
        <v>0</v>
      </c>
      <c r="Q102" s="32"/>
      <c r="R102" s="33"/>
      <c r="S102" s="33"/>
      <c r="T102" s="33"/>
      <c r="U102" s="33"/>
      <c r="V102" s="33"/>
      <c r="W102" s="144">
        <f>SUM(Q102:V102)</f>
        <v>0</v>
      </c>
      <c r="X102" s="190"/>
      <c r="Y102" s="33"/>
      <c r="Z102" s="33"/>
      <c r="AA102" s="33"/>
      <c r="AB102" s="33"/>
      <c r="AC102" s="33"/>
      <c r="AD102" s="163">
        <f>SUM(X102:AC102)</f>
        <v>0</v>
      </c>
      <c r="AE102" s="32"/>
      <c r="AF102" s="169"/>
      <c r="AG102" s="33"/>
      <c r="AH102" s="148"/>
      <c r="AI102" s="74">
        <f>I102+P102+W102+AD102</f>
        <v>0</v>
      </c>
      <c r="AJ102" s="6"/>
      <c r="AK102" s="226"/>
      <c r="AL102" s="229"/>
      <c r="AM102" s="55"/>
      <c r="AN102" s="239" t="s">
        <v>182</v>
      </c>
    </row>
    <row r="103" spans="1:40" ht="25.5" customHeight="1" x14ac:dyDescent="0.25">
      <c r="A103" s="1">
        <v>9</v>
      </c>
      <c r="B103" s="90" t="s">
        <v>52</v>
      </c>
      <c r="C103" s="81" t="s">
        <v>3</v>
      </c>
      <c r="D103" s="32"/>
      <c r="E103" s="33"/>
      <c r="F103" s="33"/>
      <c r="G103" s="33"/>
      <c r="H103" s="33"/>
      <c r="I103" s="144">
        <f>SUM(D103:H103)+AG89</f>
        <v>0</v>
      </c>
      <c r="J103" s="131"/>
      <c r="K103" s="33"/>
      <c r="L103" s="33"/>
      <c r="M103" s="33"/>
      <c r="N103" s="33"/>
      <c r="O103" s="33"/>
      <c r="P103" s="163">
        <f>SUM(J103:O103)</f>
        <v>0</v>
      </c>
      <c r="Q103" s="32"/>
      <c r="R103" s="33"/>
      <c r="S103" s="33"/>
      <c r="T103" s="33"/>
      <c r="U103" s="33"/>
      <c r="V103" s="33"/>
      <c r="W103" s="144">
        <f>SUM(Q103:V103)</f>
        <v>0</v>
      </c>
      <c r="X103" s="131"/>
      <c r="Y103" s="33"/>
      <c r="Z103" s="33"/>
      <c r="AA103" s="33"/>
      <c r="AB103" s="33"/>
      <c r="AC103" s="33"/>
      <c r="AD103" s="163">
        <f>SUM(X103:AC103)</f>
        <v>0</v>
      </c>
      <c r="AE103" s="32"/>
      <c r="AF103" s="169"/>
      <c r="AG103" s="33"/>
      <c r="AH103" s="148"/>
      <c r="AI103" s="74">
        <f>I103+P103+W103+AD103</f>
        <v>0</v>
      </c>
      <c r="AJ103" s="6"/>
      <c r="AK103" s="227"/>
      <c r="AL103" s="230"/>
      <c r="AM103" s="55"/>
      <c r="AN103" s="240"/>
    </row>
    <row r="104" spans="1:40" ht="25.5" customHeight="1" thickBot="1" x14ac:dyDescent="0.3">
      <c r="A104" s="1">
        <v>10</v>
      </c>
      <c r="B104" s="99" t="s">
        <v>53</v>
      </c>
      <c r="C104" s="82" t="s">
        <v>3</v>
      </c>
      <c r="D104" s="36"/>
      <c r="E104" s="37"/>
      <c r="F104" s="37"/>
      <c r="G104" s="37"/>
      <c r="H104" s="37"/>
      <c r="I104" s="145">
        <f>SUM(D104:H104)+AG90</f>
        <v>0</v>
      </c>
      <c r="J104" s="132"/>
      <c r="K104" s="37"/>
      <c r="L104" s="37"/>
      <c r="M104" s="37"/>
      <c r="N104" s="37"/>
      <c r="O104" s="37"/>
      <c r="P104" s="164">
        <f>SUM(J104:O104)</f>
        <v>0</v>
      </c>
      <c r="Q104" s="36"/>
      <c r="R104" s="37"/>
      <c r="S104" s="37"/>
      <c r="T104" s="37"/>
      <c r="U104" s="37"/>
      <c r="V104" s="37"/>
      <c r="W104" s="145">
        <f t="shared" ref="W104" si="41">SUM(Q104:V104)</f>
        <v>0</v>
      </c>
      <c r="X104" s="132"/>
      <c r="Y104" s="37"/>
      <c r="Z104" s="37"/>
      <c r="AA104" s="37"/>
      <c r="AB104" s="37"/>
      <c r="AC104" s="37"/>
      <c r="AD104" s="164">
        <f t="shared" ref="AD104" si="42">SUM(X104:AC104)</f>
        <v>0</v>
      </c>
      <c r="AE104" s="36"/>
      <c r="AF104" s="187"/>
      <c r="AG104" s="37"/>
      <c r="AH104" s="149"/>
      <c r="AI104" s="74">
        <f>I104+P104+W104+AD104</f>
        <v>0</v>
      </c>
      <c r="AJ104" s="6"/>
      <c r="AK104" s="38">
        <f>AK95+AK81+AK68+AK55+AK41+AK28+AK15</f>
        <v>0</v>
      </c>
      <c r="AL104" s="39">
        <f>AM99+AM85+AM72+AM59+AM45+AM32+AM19</f>
        <v>1246.3999999999999</v>
      </c>
      <c r="AM104" s="40"/>
      <c r="AN104" s="41">
        <f>AK104-AL104+$AN$15</f>
        <v>-1246.3999999999999</v>
      </c>
    </row>
    <row r="105" spans="1:40" ht="13.5" thickBot="1" x14ac:dyDescent="0.3">
      <c r="B105" s="141"/>
      <c r="C105" s="12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42"/>
      <c r="AK105" s="93"/>
      <c r="AL105" s="93"/>
    </row>
    <row r="106" spans="1:40" ht="13.5" customHeight="1" thickBot="1" x14ac:dyDescent="0.3">
      <c r="B106" s="231" t="s">
        <v>59</v>
      </c>
      <c r="C106" s="233" t="s">
        <v>64</v>
      </c>
      <c r="D106" s="14" t="s">
        <v>95</v>
      </c>
      <c r="E106" s="15"/>
      <c r="F106" s="43"/>
      <c r="G106" s="15" t="s">
        <v>96</v>
      </c>
      <c r="H106" s="15"/>
      <c r="I106" s="15"/>
      <c r="J106" s="15"/>
      <c r="K106" s="15"/>
      <c r="L106" s="15"/>
      <c r="M106" s="15"/>
      <c r="N106" s="14" t="s">
        <v>97</v>
      </c>
      <c r="O106" s="15"/>
      <c r="P106" s="15"/>
      <c r="Q106" s="15"/>
      <c r="R106" s="15"/>
      <c r="S106" s="15"/>
      <c r="T106" s="43"/>
      <c r="U106" s="15" t="s">
        <v>98</v>
      </c>
      <c r="V106" s="15"/>
      <c r="W106" s="15"/>
      <c r="X106" s="15"/>
      <c r="Y106" s="15"/>
      <c r="Z106" s="15"/>
      <c r="AA106" s="15"/>
      <c r="AB106" s="14" t="s">
        <v>99</v>
      </c>
      <c r="AC106" s="15"/>
      <c r="AD106" s="15"/>
      <c r="AE106" s="15"/>
      <c r="AF106" s="15"/>
      <c r="AG106" s="15"/>
      <c r="AH106" s="192"/>
      <c r="AI106" s="70" t="s">
        <v>0</v>
      </c>
      <c r="AJ106" s="6"/>
      <c r="AK106" s="211" t="s">
        <v>153</v>
      </c>
      <c r="AL106" s="212"/>
      <c r="AM106" s="215" t="s">
        <v>120</v>
      </c>
      <c r="AN106" s="236"/>
    </row>
    <row r="107" spans="1:40" ht="13.5" thickBot="1" x14ac:dyDescent="0.3">
      <c r="B107" s="232"/>
      <c r="C107" s="234"/>
      <c r="D107" s="18">
        <v>1</v>
      </c>
      <c r="E107" s="19">
        <v>2</v>
      </c>
      <c r="F107" s="44">
        <v>3</v>
      </c>
      <c r="G107" s="166">
        <v>4</v>
      </c>
      <c r="H107" s="19">
        <v>5</v>
      </c>
      <c r="I107" s="19">
        <v>6</v>
      </c>
      <c r="J107" s="19">
        <v>7</v>
      </c>
      <c r="K107" s="19">
        <v>8</v>
      </c>
      <c r="L107" s="19">
        <v>9</v>
      </c>
      <c r="M107" s="159">
        <v>10</v>
      </c>
      <c r="N107" s="167">
        <v>11</v>
      </c>
      <c r="O107" s="19">
        <v>12</v>
      </c>
      <c r="P107" s="19">
        <v>13</v>
      </c>
      <c r="Q107" s="19">
        <v>14</v>
      </c>
      <c r="R107" s="19">
        <v>15</v>
      </c>
      <c r="S107" s="19">
        <v>16</v>
      </c>
      <c r="T107" s="44">
        <v>17</v>
      </c>
      <c r="U107" s="166">
        <v>18</v>
      </c>
      <c r="V107" s="19">
        <v>19</v>
      </c>
      <c r="W107" s="19">
        <v>20</v>
      </c>
      <c r="X107" s="19">
        <v>21</v>
      </c>
      <c r="Y107" s="19">
        <v>22</v>
      </c>
      <c r="Z107" s="19">
        <v>23</v>
      </c>
      <c r="AA107" s="159">
        <v>24</v>
      </c>
      <c r="AB107" s="167">
        <v>25</v>
      </c>
      <c r="AC107" s="19">
        <v>26</v>
      </c>
      <c r="AD107" s="19">
        <v>27</v>
      </c>
      <c r="AE107" s="19">
        <v>28</v>
      </c>
      <c r="AF107" s="19">
        <v>29</v>
      </c>
      <c r="AG107" s="19">
        <v>30</v>
      </c>
      <c r="AH107" s="44">
        <v>31</v>
      </c>
      <c r="AI107" s="71"/>
      <c r="AJ107" s="6"/>
      <c r="AK107" s="213"/>
      <c r="AL107" s="214"/>
      <c r="AM107" s="216"/>
      <c r="AN107" s="237"/>
    </row>
    <row r="108" spans="1:40" s="3" customFormat="1" ht="25.5" customHeight="1" x14ac:dyDescent="0.25">
      <c r="A108" s="1">
        <v>1</v>
      </c>
      <c r="B108" s="97" t="s">
        <v>44</v>
      </c>
      <c r="C108" s="78" t="s">
        <v>1</v>
      </c>
      <c r="D108" s="23"/>
      <c r="E108" s="24"/>
      <c r="F108" s="114"/>
      <c r="G108" s="130"/>
      <c r="H108" s="23"/>
      <c r="I108" s="23"/>
      <c r="J108" s="23"/>
      <c r="K108" s="23"/>
      <c r="L108" s="24"/>
      <c r="M108" s="114"/>
      <c r="N108" s="130"/>
      <c r="O108" s="23"/>
      <c r="P108" s="23"/>
      <c r="Q108" s="23"/>
      <c r="R108" s="23"/>
      <c r="S108" s="24"/>
      <c r="T108" s="114"/>
      <c r="U108" s="130"/>
      <c r="V108" s="23"/>
      <c r="W108" s="23"/>
      <c r="X108" s="23"/>
      <c r="Y108" s="23"/>
      <c r="Z108" s="24"/>
      <c r="AA108" s="114"/>
      <c r="AB108" s="130"/>
      <c r="AC108" s="23"/>
      <c r="AD108" s="23"/>
      <c r="AE108" s="23"/>
      <c r="AF108" s="23"/>
      <c r="AG108" s="24"/>
      <c r="AH108" s="114"/>
      <c r="AI108" s="72">
        <f>SUM(D108:AH108)</f>
        <v>0</v>
      </c>
      <c r="AJ108" s="6"/>
      <c r="AK108" s="219">
        <f>AI108+AI110+AI115+AI116+AI117+AI111</f>
        <v>0</v>
      </c>
      <c r="AL108" s="220"/>
      <c r="AM108" s="65">
        <v>21</v>
      </c>
      <c r="AN108" s="237"/>
    </row>
    <row r="109" spans="1:40" s="3" customFormat="1" ht="25.5" customHeight="1" x14ac:dyDescent="0.25">
      <c r="A109" s="1">
        <v>2</v>
      </c>
      <c r="B109" s="98" t="s">
        <v>45</v>
      </c>
      <c r="C109" s="78" t="s">
        <v>2</v>
      </c>
      <c r="D109" s="23"/>
      <c r="E109" s="23"/>
      <c r="F109" s="26"/>
      <c r="G109" s="130"/>
      <c r="H109" s="23"/>
      <c r="I109" s="23"/>
      <c r="J109" s="23"/>
      <c r="K109" s="23"/>
      <c r="L109" s="23"/>
      <c r="M109" s="26"/>
      <c r="N109" s="130"/>
      <c r="O109" s="23"/>
      <c r="P109" s="23"/>
      <c r="Q109" s="23"/>
      <c r="R109" s="23"/>
      <c r="S109" s="23"/>
      <c r="T109" s="26"/>
      <c r="U109" s="130"/>
      <c r="V109" s="23"/>
      <c r="W109" s="23"/>
      <c r="X109" s="23"/>
      <c r="Y109" s="23"/>
      <c r="Z109" s="23"/>
      <c r="AA109" s="26"/>
      <c r="AB109" s="130"/>
      <c r="AC109" s="23"/>
      <c r="AD109" s="23"/>
      <c r="AE109" s="23"/>
      <c r="AF109" s="23"/>
      <c r="AG109" s="23"/>
      <c r="AH109" s="26"/>
      <c r="AI109" s="73">
        <f>SUM(D109:AH109)</f>
        <v>0</v>
      </c>
      <c r="AJ109" s="6"/>
      <c r="AK109" s="221"/>
      <c r="AL109" s="222"/>
      <c r="AM109" s="62"/>
      <c r="AN109" s="237"/>
    </row>
    <row r="110" spans="1:40" s="3" customFormat="1" ht="25.5" customHeight="1" x14ac:dyDescent="0.25">
      <c r="A110" s="1">
        <v>3</v>
      </c>
      <c r="B110" s="98" t="s">
        <v>46</v>
      </c>
      <c r="C110" s="79">
        <v>9.4</v>
      </c>
      <c r="D110" s="23">
        <f t="shared" ref="D110" si="43">IF(D109&gt;0.51,D109-0.5,0)</f>
        <v>0</v>
      </c>
      <c r="E110" s="23">
        <f>IF(E109&gt;0.51,E109-0.5,0)</f>
        <v>0</v>
      </c>
      <c r="F110" s="26">
        <f t="shared" ref="F110:K110" si="44">IF(F109&gt;0.51,F109-0.5,0)</f>
        <v>0</v>
      </c>
      <c r="G110" s="130">
        <f t="shared" si="44"/>
        <v>0</v>
      </c>
      <c r="H110" s="23">
        <f t="shared" si="44"/>
        <v>0</v>
      </c>
      <c r="I110" s="23">
        <f t="shared" si="44"/>
        <v>0</v>
      </c>
      <c r="J110" s="23">
        <f t="shared" si="44"/>
        <v>0</v>
      </c>
      <c r="K110" s="23">
        <f t="shared" si="44"/>
        <v>0</v>
      </c>
      <c r="L110" s="23">
        <f>IF(L109&gt;0.51,L109-0.5,0)</f>
        <v>0</v>
      </c>
      <c r="M110" s="26">
        <f t="shared" ref="M110:R110" si="45">IF(M109&gt;0.51,M109-0.5,0)</f>
        <v>0</v>
      </c>
      <c r="N110" s="130">
        <f t="shared" si="45"/>
        <v>0</v>
      </c>
      <c r="O110" s="23">
        <f t="shared" si="45"/>
        <v>0</v>
      </c>
      <c r="P110" s="23">
        <f t="shared" si="45"/>
        <v>0</v>
      </c>
      <c r="Q110" s="23">
        <f t="shared" si="45"/>
        <v>0</v>
      </c>
      <c r="R110" s="23">
        <f t="shared" si="45"/>
        <v>0</v>
      </c>
      <c r="S110" s="23">
        <f>IF(S109&gt;0.51,S109-0.5,0)</f>
        <v>0</v>
      </c>
      <c r="T110" s="26">
        <f t="shared" ref="T110:Y110" si="46">IF(T109&gt;0.51,T109-0.5,0)</f>
        <v>0</v>
      </c>
      <c r="U110" s="130">
        <f t="shared" si="46"/>
        <v>0</v>
      </c>
      <c r="V110" s="23">
        <f t="shared" si="46"/>
        <v>0</v>
      </c>
      <c r="W110" s="23">
        <f t="shared" si="46"/>
        <v>0</v>
      </c>
      <c r="X110" s="23">
        <f t="shared" si="46"/>
        <v>0</v>
      </c>
      <c r="Y110" s="23">
        <f t="shared" si="46"/>
        <v>0</v>
      </c>
      <c r="Z110" s="23">
        <f>IF(Z109&gt;0.51,Z109-0.5,0)</f>
        <v>0</v>
      </c>
      <c r="AA110" s="26">
        <f t="shared" ref="AA110:AF110" si="47">IF(AA109&gt;0.51,AA109-0.5,0)</f>
        <v>0</v>
      </c>
      <c r="AB110" s="130">
        <f t="shared" si="47"/>
        <v>0</v>
      </c>
      <c r="AC110" s="23">
        <f t="shared" si="47"/>
        <v>0</v>
      </c>
      <c r="AD110" s="23">
        <f t="shared" si="47"/>
        <v>0</v>
      </c>
      <c r="AE110" s="23">
        <f t="shared" si="47"/>
        <v>0</v>
      </c>
      <c r="AF110" s="23">
        <f t="shared" si="47"/>
        <v>0</v>
      </c>
      <c r="AG110" s="23">
        <f>IF(AG109&gt;0.51,AG109-0.5,0)</f>
        <v>0</v>
      </c>
      <c r="AH110" s="26">
        <f t="shared" ref="AH110" si="48">IF(AH109&gt;0.51,AH109-0.5,0)</f>
        <v>0</v>
      </c>
      <c r="AI110" s="73">
        <f>SUM(D110:AH110)</f>
        <v>0</v>
      </c>
      <c r="AJ110" s="6"/>
      <c r="AK110" s="221"/>
      <c r="AL110" s="222"/>
      <c r="AM110" s="62"/>
      <c r="AN110" s="237"/>
    </row>
    <row r="111" spans="1:40" s="3" customFormat="1" ht="25.5" customHeight="1" x14ac:dyDescent="0.25">
      <c r="A111" s="1">
        <v>4</v>
      </c>
      <c r="B111" s="98" t="s">
        <v>47</v>
      </c>
      <c r="C111" s="79" t="s">
        <v>1</v>
      </c>
      <c r="D111" s="23"/>
      <c r="E111" s="23"/>
      <c r="F111" s="26"/>
      <c r="G111" s="130"/>
      <c r="H111" s="23"/>
      <c r="I111" s="23"/>
      <c r="J111" s="23"/>
      <c r="K111" s="23"/>
      <c r="L111" s="23"/>
      <c r="M111" s="26"/>
      <c r="N111" s="130"/>
      <c r="O111" s="23"/>
      <c r="P111" s="23"/>
      <c r="Q111" s="23"/>
      <c r="R111" s="23"/>
      <c r="S111" s="23"/>
      <c r="T111" s="26"/>
      <c r="U111" s="130"/>
      <c r="V111" s="23"/>
      <c r="W111" s="23"/>
      <c r="X111" s="23"/>
      <c r="Y111" s="23"/>
      <c r="Z111" s="23"/>
      <c r="AA111" s="26"/>
      <c r="AB111" s="130"/>
      <c r="AC111" s="23"/>
      <c r="AD111" s="23"/>
      <c r="AE111" s="23"/>
      <c r="AF111" s="23"/>
      <c r="AG111" s="23"/>
      <c r="AH111" s="26"/>
      <c r="AI111" s="73">
        <f>SUM(D111:AH111)</f>
        <v>0</v>
      </c>
      <c r="AJ111" s="6"/>
      <c r="AK111" s="223"/>
      <c r="AL111" s="224"/>
      <c r="AM111" s="29" t="s">
        <v>154</v>
      </c>
      <c r="AN111" s="238"/>
    </row>
    <row r="112" spans="1:40" ht="25.5" customHeight="1" x14ac:dyDescent="0.25">
      <c r="A112" s="1">
        <v>5</v>
      </c>
      <c r="B112" s="98" t="s">
        <v>48</v>
      </c>
      <c r="C112" s="79"/>
      <c r="D112" s="23"/>
      <c r="E112" s="23"/>
      <c r="F112" s="143">
        <f>SUM(D108:F108)+SUM(D111:F111)+SUM(AE95:AH95)+SUM(AE98:AH98)</f>
        <v>0</v>
      </c>
      <c r="G112" s="130"/>
      <c r="H112" s="23"/>
      <c r="I112" s="23"/>
      <c r="J112" s="23"/>
      <c r="K112" s="23"/>
      <c r="L112" s="23"/>
      <c r="M112" s="143">
        <f>SUM(G108:M108)+SUM(G111:M111)</f>
        <v>0</v>
      </c>
      <c r="N112" s="130"/>
      <c r="O112" s="23"/>
      <c r="P112" s="23"/>
      <c r="Q112" s="23"/>
      <c r="R112" s="23"/>
      <c r="S112" s="23"/>
      <c r="T112" s="143">
        <f>SUM(N108:T108)+SUM(N111:T111)</f>
        <v>0</v>
      </c>
      <c r="U112" s="130"/>
      <c r="V112" s="23"/>
      <c r="W112" s="23"/>
      <c r="X112" s="23"/>
      <c r="Y112" s="23"/>
      <c r="Z112" s="23"/>
      <c r="AA112" s="143">
        <f>SUM(U108:AA108)+SUM(U111:AA111)</f>
        <v>0</v>
      </c>
      <c r="AB112" s="130"/>
      <c r="AC112" s="23"/>
      <c r="AD112" s="23"/>
      <c r="AE112" s="23"/>
      <c r="AF112" s="23"/>
      <c r="AG112" s="23"/>
      <c r="AH112" s="143">
        <f>SUM(AB108:AH108)+SUM(AB111:AH111)</f>
        <v>0</v>
      </c>
      <c r="AI112" s="74">
        <f>F112+M112+T112+AA112+AH112</f>
        <v>0</v>
      </c>
      <c r="AJ112" s="6"/>
      <c r="AK112" s="225" t="s">
        <v>155</v>
      </c>
      <c r="AL112" s="228" t="s">
        <v>156</v>
      </c>
      <c r="AM112" s="25">
        <f>(AM108*8.2)/100*C11</f>
        <v>172.2</v>
      </c>
      <c r="AN112" s="201" t="s">
        <v>157</v>
      </c>
    </row>
    <row r="113" spans="1:40" ht="25.5" customHeight="1" x14ac:dyDescent="0.25">
      <c r="A113" s="1">
        <v>6</v>
      </c>
      <c r="B113" s="98" t="s">
        <v>49</v>
      </c>
      <c r="C113" s="80"/>
      <c r="D113" s="23"/>
      <c r="E113" s="23"/>
      <c r="F113" s="143">
        <f>SUM(D108:F108)+SUM(D110:F111)+SUM(AE95:AH95)+SUM(AE97:AH98)</f>
        <v>0</v>
      </c>
      <c r="G113" s="130"/>
      <c r="H113" s="23"/>
      <c r="I113" s="23"/>
      <c r="J113" s="23"/>
      <c r="K113" s="23"/>
      <c r="L113" s="23"/>
      <c r="M113" s="143">
        <f>SUM(G108:M108)+SUM(G110:M111)</f>
        <v>0</v>
      </c>
      <c r="N113" s="130"/>
      <c r="O113" s="23"/>
      <c r="P113" s="23"/>
      <c r="Q113" s="23"/>
      <c r="R113" s="23"/>
      <c r="S113" s="23"/>
      <c r="T113" s="143">
        <f>SUM(N108:T108)+SUM(N110:T111)</f>
        <v>0</v>
      </c>
      <c r="U113" s="130"/>
      <c r="V113" s="23"/>
      <c r="W113" s="23"/>
      <c r="X113" s="23"/>
      <c r="Y113" s="23"/>
      <c r="Z113" s="23"/>
      <c r="AA113" s="143">
        <f>SUM(U108:AA108)+SUM(U110:AA111)</f>
        <v>0</v>
      </c>
      <c r="AB113" s="130"/>
      <c r="AC113" s="23"/>
      <c r="AD113" s="23"/>
      <c r="AE113" s="23"/>
      <c r="AF113" s="23"/>
      <c r="AG113" s="23"/>
      <c r="AH113" s="143">
        <f>SUM(AB108:AH108)+SUM(AB110:AH111)</f>
        <v>0</v>
      </c>
      <c r="AI113" s="74">
        <f>F113+M113+T113+AA113+AH113</f>
        <v>0</v>
      </c>
      <c r="AJ113" s="6"/>
      <c r="AK113" s="226"/>
      <c r="AL113" s="229"/>
      <c r="AM113" s="55"/>
      <c r="AN113" s="59">
        <f>AK108-AM112</f>
        <v>-172.2</v>
      </c>
    </row>
    <row r="114" spans="1:40" ht="25.5" customHeight="1" x14ac:dyDescent="0.25">
      <c r="A114" s="1">
        <v>7</v>
      </c>
      <c r="B114" s="98" t="s">
        <v>50</v>
      </c>
      <c r="C114" s="81"/>
      <c r="D114" s="56"/>
      <c r="E114" s="23"/>
      <c r="F114" s="26"/>
      <c r="G114" s="133"/>
      <c r="H114" s="56"/>
      <c r="I114" s="56"/>
      <c r="J114" s="56"/>
      <c r="K114" s="56"/>
      <c r="L114" s="23"/>
      <c r="M114" s="26"/>
      <c r="N114" s="133"/>
      <c r="O114" s="56"/>
      <c r="P114" s="56"/>
      <c r="Q114" s="56"/>
      <c r="R114" s="56"/>
      <c r="S114" s="23"/>
      <c r="T114" s="26"/>
      <c r="U114" s="133"/>
      <c r="V114" s="56"/>
      <c r="W114" s="56"/>
      <c r="X114" s="56"/>
      <c r="Y114" s="56"/>
      <c r="Z114" s="23"/>
      <c r="AA114" s="26"/>
      <c r="AB114" s="133"/>
      <c r="AC114" s="56"/>
      <c r="AD114" s="56"/>
      <c r="AE114" s="56"/>
      <c r="AF114" s="56"/>
      <c r="AG114" s="23"/>
      <c r="AH114" s="26"/>
      <c r="AI114" s="191"/>
      <c r="AJ114" s="6"/>
      <c r="AK114" s="226"/>
      <c r="AL114" s="229"/>
      <c r="AM114" s="55"/>
      <c r="AN114" s="34"/>
    </row>
    <row r="115" spans="1:40" ht="25.5" customHeight="1" x14ac:dyDescent="0.25">
      <c r="A115" s="1">
        <v>8</v>
      </c>
      <c r="B115" s="90" t="s">
        <v>51</v>
      </c>
      <c r="C115" s="81" t="s">
        <v>3</v>
      </c>
      <c r="D115" s="33"/>
      <c r="E115" s="33"/>
      <c r="F115" s="144">
        <f>SUM(D115:E115)+SUM(AE102:AH102)</f>
        <v>0</v>
      </c>
      <c r="G115" s="131"/>
      <c r="H115" s="33"/>
      <c r="I115" s="33"/>
      <c r="J115" s="33"/>
      <c r="K115" s="33"/>
      <c r="L115" s="33"/>
      <c r="M115" s="144">
        <f>SUM(G115:L115)</f>
        <v>0</v>
      </c>
      <c r="N115" s="131"/>
      <c r="O115" s="33"/>
      <c r="P115" s="33"/>
      <c r="Q115" s="33"/>
      <c r="R115" s="33"/>
      <c r="S115" s="33"/>
      <c r="T115" s="144">
        <f>SUM(N115:S115)</f>
        <v>0</v>
      </c>
      <c r="U115" s="131"/>
      <c r="V115" s="33"/>
      <c r="W115" s="33"/>
      <c r="X115" s="33"/>
      <c r="Y115" s="33"/>
      <c r="Z115" s="33"/>
      <c r="AA115" s="144">
        <f>SUM(U115:Z115)</f>
        <v>0</v>
      </c>
      <c r="AB115" s="131"/>
      <c r="AC115" s="33"/>
      <c r="AD115" s="33"/>
      <c r="AE115" s="33"/>
      <c r="AF115" s="33"/>
      <c r="AG115" s="33"/>
      <c r="AH115" s="144">
        <f>SUM(AB115:AG115)</f>
        <v>0</v>
      </c>
      <c r="AI115" s="74">
        <f>F115+M115+T115+AA115+AH115</f>
        <v>0</v>
      </c>
      <c r="AJ115" s="6"/>
      <c r="AK115" s="226"/>
      <c r="AL115" s="229"/>
      <c r="AM115" s="55"/>
      <c r="AN115" s="241" t="s">
        <v>183</v>
      </c>
    </row>
    <row r="116" spans="1:40" ht="25.5" customHeight="1" x14ac:dyDescent="0.25">
      <c r="A116" s="1">
        <v>9</v>
      </c>
      <c r="B116" s="90" t="s">
        <v>52</v>
      </c>
      <c r="C116" s="81" t="s">
        <v>3</v>
      </c>
      <c r="D116" s="33"/>
      <c r="E116" s="33"/>
      <c r="F116" s="144">
        <f>SUM(D116:E116)+SUM(AE103:AH103)</f>
        <v>0</v>
      </c>
      <c r="G116" s="131"/>
      <c r="H116" s="33"/>
      <c r="I116" s="33"/>
      <c r="J116" s="33"/>
      <c r="K116" s="33"/>
      <c r="L116" s="33"/>
      <c r="M116" s="144">
        <f>SUM(G116:L116)</f>
        <v>0</v>
      </c>
      <c r="N116" s="131"/>
      <c r="O116" s="33"/>
      <c r="P116" s="33"/>
      <c r="Q116" s="33"/>
      <c r="R116" s="33"/>
      <c r="S116" s="33"/>
      <c r="T116" s="144">
        <f t="shared" ref="T116:T117" si="49">SUM(N116:S116)</f>
        <v>0</v>
      </c>
      <c r="U116" s="131"/>
      <c r="V116" s="33"/>
      <c r="W116" s="33"/>
      <c r="X116" s="33"/>
      <c r="Y116" s="33"/>
      <c r="Z116" s="33"/>
      <c r="AA116" s="144">
        <f t="shared" ref="AA116:AA117" si="50">SUM(U116:Z116)</f>
        <v>0</v>
      </c>
      <c r="AB116" s="131"/>
      <c r="AC116" s="33"/>
      <c r="AD116" s="33"/>
      <c r="AE116" s="33"/>
      <c r="AF116" s="33"/>
      <c r="AG116" s="33"/>
      <c r="AH116" s="144">
        <f>SUM(AB116:AG116)</f>
        <v>0</v>
      </c>
      <c r="AI116" s="74">
        <f>F116+M116+T116+AA116+AH116</f>
        <v>0</v>
      </c>
      <c r="AJ116" s="6"/>
      <c r="AK116" s="227"/>
      <c r="AL116" s="230"/>
      <c r="AM116" s="55"/>
      <c r="AN116" s="240"/>
    </row>
    <row r="117" spans="1:40" ht="25.5" customHeight="1" thickBot="1" x14ac:dyDescent="0.3">
      <c r="A117" s="1">
        <v>10</v>
      </c>
      <c r="B117" s="99" t="s">
        <v>53</v>
      </c>
      <c r="C117" s="82" t="s">
        <v>3</v>
      </c>
      <c r="D117" s="37"/>
      <c r="E117" s="37"/>
      <c r="F117" s="144">
        <f>SUM(D117:E117)+SUM(AE104:AH104)</f>
        <v>0</v>
      </c>
      <c r="G117" s="132"/>
      <c r="H117" s="37"/>
      <c r="I117" s="37"/>
      <c r="J117" s="37"/>
      <c r="K117" s="37"/>
      <c r="L117" s="37"/>
      <c r="M117" s="145">
        <f t="shared" ref="M117" si="51">SUM(G117:L117)</f>
        <v>0</v>
      </c>
      <c r="N117" s="132"/>
      <c r="O117" s="37"/>
      <c r="P117" s="37"/>
      <c r="Q117" s="37"/>
      <c r="R117" s="37"/>
      <c r="S117" s="37"/>
      <c r="T117" s="145">
        <f t="shared" si="49"/>
        <v>0</v>
      </c>
      <c r="U117" s="132"/>
      <c r="V117" s="37"/>
      <c r="W117" s="37"/>
      <c r="X117" s="37"/>
      <c r="Y117" s="37"/>
      <c r="Z117" s="37"/>
      <c r="AA117" s="145">
        <f t="shared" si="50"/>
        <v>0</v>
      </c>
      <c r="AB117" s="132"/>
      <c r="AC117" s="37"/>
      <c r="AD117" s="37"/>
      <c r="AE117" s="37"/>
      <c r="AF117" s="37"/>
      <c r="AG117" s="37"/>
      <c r="AH117" s="145">
        <f>SUM(AB117:AG117)</f>
        <v>0</v>
      </c>
      <c r="AI117" s="74">
        <f>F117+M117+T117+AA117+AH117</f>
        <v>0</v>
      </c>
      <c r="AJ117" s="6"/>
      <c r="AK117" s="38">
        <f>AK108+AK95+AK81+AK68+AK55+AK41+AK28+AK15</f>
        <v>0</v>
      </c>
      <c r="AL117" s="39">
        <f>AM112+AM99+AM85+AM72+AM59+AM45+AM32+AM19</f>
        <v>1418.6</v>
      </c>
      <c r="AM117" s="40"/>
      <c r="AN117" s="113">
        <f>AK117-AL117+$AN$15</f>
        <v>-1418.6</v>
      </c>
    </row>
    <row r="118" spans="1:40" ht="13.5" thickBot="1" x14ac:dyDescent="0.3">
      <c r="B118" s="141"/>
      <c r="C118" s="12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42"/>
      <c r="AK118" s="93"/>
      <c r="AL118" s="93"/>
    </row>
    <row r="119" spans="1:40" ht="13.5" customHeight="1" thickBot="1" x14ac:dyDescent="0.3">
      <c r="B119" s="231" t="s">
        <v>60</v>
      </c>
      <c r="C119" s="233" t="s">
        <v>64</v>
      </c>
      <c r="D119" s="14" t="s">
        <v>100</v>
      </c>
      <c r="E119" s="15"/>
      <c r="F119" s="15"/>
      <c r="G119" s="15"/>
      <c r="H119" s="15"/>
      <c r="I119" s="15"/>
      <c r="J119" s="43"/>
      <c r="K119" s="14" t="s">
        <v>101</v>
      </c>
      <c r="L119" s="15"/>
      <c r="M119" s="15"/>
      <c r="N119" s="15"/>
      <c r="O119" s="15"/>
      <c r="P119" s="15"/>
      <c r="Q119" s="43"/>
      <c r="R119" s="15" t="s">
        <v>102</v>
      </c>
      <c r="S119" s="15"/>
      <c r="T119" s="15"/>
      <c r="U119" s="15"/>
      <c r="V119" s="15"/>
      <c r="W119" s="15"/>
      <c r="X119" s="15"/>
      <c r="Y119" s="14" t="s">
        <v>103</v>
      </c>
      <c r="Z119" s="15"/>
      <c r="AA119" s="15"/>
      <c r="AB119" s="15"/>
      <c r="AC119" s="15"/>
      <c r="AD119" s="15"/>
      <c r="AE119" s="43"/>
      <c r="AF119" s="15" t="s">
        <v>104</v>
      </c>
      <c r="AG119" s="43"/>
      <c r="AH119" s="105"/>
      <c r="AI119" s="70" t="s">
        <v>0</v>
      </c>
      <c r="AJ119" s="6"/>
      <c r="AK119" s="211" t="s">
        <v>158</v>
      </c>
      <c r="AL119" s="212"/>
      <c r="AM119" s="215" t="s">
        <v>120</v>
      </c>
      <c r="AN119" s="236"/>
    </row>
    <row r="120" spans="1:40" ht="13.5" thickBot="1" x14ac:dyDescent="0.3">
      <c r="B120" s="232"/>
      <c r="C120" s="234"/>
      <c r="D120" s="167">
        <v>1</v>
      </c>
      <c r="E120" s="19">
        <v>2</v>
      </c>
      <c r="F120" s="19">
        <v>3</v>
      </c>
      <c r="G120" s="19">
        <v>4</v>
      </c>
      <c r="H120" s="19">
        <v>5</v>
      </c>
      <c r="I120" s="19">
        <v>6</v>
      </c>
      <c r="J120" s="44">
        <v>7</v>
      </c>
      <c r="K120" s="167">
        <v>8</v>
      </c>
      <c r="L120" s="19">
        <v>9</v>
      </c>
      <c r="M120" s="19">
        <v>10</v>
      </c>
      <c r="N120" s="19">
        <v>11</v>
      </c>
      <c r="O120" s="19">
        <v>12</v>
      </c>
      <c r="P120" s="19">
        <v>13</v>
      </c>
      <c r="Q120" s="44">
        <v>14</v>
      </c>
      <c r="R120" s="166">
        <v>15</v>
      </c>
      <c r="S120" s="19">
        <v>16</v>
      </c>
      <c r="T120" s="19">
        <v>17</v>
      </c>
      <c r="U120" s="19">
        <v>18</v>
      </c>
      <c r="V120" s="19">
        <v>19</v>
      </c>
      <c r="W120" s="19">
        <v>20</v>
      </c>
      <c r="X120" s="159">
        <v>21</v>
      </c>
      <c r="Y120" s="167">
        <v>22</v>
      </c>
      <c r="Z120" s="19">
        <v>23</v>
      </c>
      <c r="AA120" s="19">
        <v>24</v>
      </c>
      <c r="AB120" s="19">
        <v>25</v>
      </c>
      <c r="AC120" s="19">
        <v>26</v>
      </c>
      <c r="AD120" s="19">
        <v>27</v>
      </c>
      <c r="AE120" s="44">
        <v>28</v>
      </c>
      <c r="AF120" s="129">
        <v>29</v>
      </c>
      <c r="AG120" s="157">
        <v>30</v>
      </c>
      <c r="AH120" s="106"/>
      <c r="AI120" s="71"/>
      <c r="AJ120" s="6"/>
      <c r="AK120" s="213"/>
      <c r="AL120" s="214"/>
      <c r="AM120" s="216"/>
      <c r="AN120" s="237"/>
    </row>
    <row r="121" spans="1:40" s="3" customFormat="1" ht="25.5" customHeight="1" thickBot="1" x14ac:dyDescent="0.3">
      <c r="A121" s="1">
        <v>1</v>
      </c>
      <c r="B121" s="97" t="s">
        <v>44</v>
      </c>
      <c r="C121" s="78" t="s">
        <v>1</v>
      </c>
      <c r="D121" s="22"/>
      <c r="E121" s="23"/>
      <c r="F121" s="23"/>
      <c r="G121" s="23"/>
      <c r="H121" s="23"/>
      <c r="I121" s="24"/>
      <c r="J121" s="114"/>
      <c r="K121" s="130"/>
      <c r="L121" s="23"/>
      <c r="M121" s="23"/>
      <c r="N121" s="23"/>
      <c r="O121" s="23"/>
      <c r="P121" s="24"/>
      <c r="Q121" s="114"/>
      <c r="R121" s="130"/>
      <c r="S121" s="23"/>
      <c r="T121" s="23"/>
      <c r="U121" s="23"/>
      <c r="V121" s="23"/>
      <c r="W121" s="24"/>
      <c r="X121" s="114"/>
      <c r="Y121" s="130"/>
      <c r="Z121" s="23"/>
      <c r="AA121" s="23"/>
      <c r="AB121" s="23"/>
      <c r="AC121" s="23"/>
      <c r="AD121" s="24"/>
      <c r="AE121" s="114"/>
      <c r="AF121" s="130"/>
      <c r="AG121" s="23"/>
      <c r="AH121" s="107"/>
      <c r="AI121" s="72">
        <f>SUM(D121:AG121)</f>
        <v>0</v>
      </c>
      <c r="AJ121" s="6"/>
      <c r="AK121" s="219">
        <f>AI121+AI123+AI128+AI129+AI130+AI124</f>
        <v>0</v>
      </c>
      <c r="AL121" s="220"/>
      <c r="AM121" s="65">
        <v>22</v>
      </c>
      <c r="AN121" s="237"/>
    </row>
    <row r="122" spans="1:40" s="3" customFormat="1" ht="25.5" customHeight="1" thickBot="1" x14ac:dyDescent="0.3">
      <c r="A122" s="1">
        <v>2</v>
      </c>
      <c r="B122" s="98" t="s">
        <v>45</v>
      </c>
      <c r="C122" s="78" t="s">
        <v>2</v>
      </c>
      <c r="D122" s="22"/>
      <c r="E122" s="23"/>
      <c r="F122" s="23"/>
      <c r="G122" s="23"/>
      <c r="H122" s="23"/>
      <c r="I122" s="23"/>
      <c r="J122" s="26"/>
      <c r="K122" s="130"/>
      <c r="L122" s="23"/>
      <c r="M122" s="23"/>
      <c r="N122" s="23"/>
      <c r="O122" s="23"/>
      <c r="P122" s="23"/>
      <c r="Q122" s="26"/>
      <c r="R122" s="130"/>
      <c r="S122" s="23"/>
      <c r="T122" s="23"/>
      <c r="U122" s="23"/>
      <c r="V122" s="23"/>
      <c r="W122" s="23"/>
      <c r="X122" s="26"/>
      <c r="Y122" s="130"/>
      <c r="Z122" s="23"/>
      <c r="AA122" s="23"/>
      <c r="AB122" s="23"/>
      <c r="AC122" s="23"/>
      <c r="AD122" s="23"/>
      <c r="AE122" s="26"/>
      <c r="AF122" s="130"/>
      <c r="AG122" s="23"/>
      <c r="AH122" s="107"/>
      <c r="AI122" s="72">
        <f>SUM(D122:AG122)</f>
        <v>0</v>
      </c>
      <c r="AJ122" s="6"/>
      <c r="AK122" s="221"/>
      <c r="AL122" s="222"/>
      <c r="AM122" s="62"/>
      <c r="AN122" s="237"/>
    </row>
    <row r="123" spans="1:40" s="3" customFormat="1" ht="25.5" customHeight="1" thickBot="1" x14ac:dyDescent="0.3">
      <c r="A123" s="1">
        <v>3</v>
      </c>
      <c r="B123" s="98" t="s">
        <v>46</v>
      </c>
      <c r="C123" s="79">
        <v>9.4</v>
      </c>
      <c r="D123" s="22">
        <f t="shared" ref="D123" si="52">IF(D122&gt;0.51,D122-0.5,0)</f>
        <v>0</v>
      </c>
      <c r="E123" s="23">
        <f>IF(E122&gt;0.51,E122-0.5,0)</f>
        <v>0</v>
      </c>
      <c r="F123" s="23">
        <f t="shared" ref="F123:K123" si="53">IF(F122&gt;0.51,F122-0.5,0)</f>
        <v>0</v>
      </c>
      <c r="G123" s="23">
        <f t="shared" si="53"/>
        <v>0</v>
      </c>
      <c r="H123" s="23">
        <f t="shared" si="53"/>
        <v>0</v>
      </c>
      <c r="I123" s="23">
        <f t="shared" si="53"/>
        <v>0</v>
      </c>
      <c r="J123" s="26">
        <f t="shared" si="53"/>
        <v>0</v>
      </c>
      <c r="K123" s="130">
        <f t="shared" si="53"/>
        <v>0</v>
      </c>
      <c r="L123" s="23">
        <f>IF(L122&gt;0.51,L122-0.5,0)</f>
        <v>0</v>
      </c>
      <c r="M123" s="23">
        <f t="shared" ref="M123:R123" si="54">IF(M122&gt;0.51,M122-0.5,0)</f>
        <v>0</v>
      </c>
      <c r="N123" s="23">
        <f t="shared" si="54"/>
        <v>0</v>
      </c>
      <c r="O123" s="23">
        <f t="shared" si="54"/>
        <v>0</v>
      </c>
      <c r="P123" s="23">
        <f t="shared" si="54"/>
        <v>0</v>
      </c>
      <c r="Q123" s="26">
        <f t="shared" si="54"/>
        <v>0</v>
      </c>
      <c r="R123" s="130">
        <f t="shared" si="54"/>
        <v>0</v>
      </c>
      <c r="S123" s="23">
        <f>IF(S122&gt;0.51,S122-0.5,0)</f>
        <v>0</v>
      </c>
      <c r="T123" s="23">
        <f t="shared" ref="T123:Y123" si="55">IF(T122&gt;0.51,T122-0.5,0)</f>
        <v>0</v>
      </c>
      <c r="U123" s="23">
        <f t="shared" si="55"/>
        <v>0</v>
      </c>
      <c r="V123" s="23">
        <f t="shared" si="55"/>
        <v>0</v>
      </c>
      <c r="W123" s="23">
        <f t="shared" si="55"/>
        <v>0</v>
      </c>
      <c r="X123" s="26">
        <f t="shared" si="55"/>
        <v>0</v>
      </c>
      <c r="Y123" s="130">
        <f t="shared" si="55"/>
        <v>0</v>
      </c>
      <c r="Z123" s="23">
        <f>IF(Z122&gt;0.51,Z122-0.5,0)</f>
        <v>0</v>
      </c>
      <c r="AA123" s="23">
        <f t="shared" ref="AA123:AF123" si="56">IF(AA122&gt;0.51,AA122-0.5,0)</f>
        <v>0</v>
      </c>
      <c r="AB123" s="23">
        <f t="shared" si="56"/>
        <v>0</v>
      </c>
      <c r="AC123" s="23">
        <f t="shared" si="56"/>
        <v>0</v>
      </c>
      <c r="AD123" s="23">
        <f t="shared" si="56"/>
        <v>0</v>
      </c>
      <c r="AE123" s="26">
        <f t="shared" si="56"/>
        <v>0</v>
      </c>
      <c r="AF123" s="130">
        <f t="shared" si="56"/>
        <v>0</v>
      </c>
      <c r="AG123" s="23">
        <f>IF(AG122&gt;0.51,AG122-0.5,0)</f>
        <v>0</v>
      </c>
      <c r="AH123" s="107"/>
      <c r="AI123" s="72">
        <f>SUM(D123:AG123)</f>
        <v>0</v>
      </c>
      <c r="AJ123" s="6"/>
      <c r="AK123" s="221"/>
      <c r="AL123" s="222"/>
      <c r="AM123" s="62"/>
      <c r="AN123" s="237"/>
    </row>
    <row r="124" spans="1:40" s="3" customFormat="1" ht="25.5" customHeight="1" x14ac:dyDescent="0.25">
      <c r="A124" s="1">
        <v>4</v>
      </c>
      <c r="B124" s="98" t="s">
        <v>47</v>
      </c>
      <c r="C124" s="79" t="s">
        <v>1</v>
      </c>
      <c r="D124" s="22"/>
      <c r="E124" s="23"/>
      <c r="F124" s="23"/>
      <c r="G124" s="23"/>
      <c r="H124" s="23"/>
      <c r="I124" s="23"/>
      <c r="J124" s="26"/>
      <c r="K124" s="130"/>
      <c r="L124" s="23"/>
      <c r="M124" s="23"/>
      <c r="N124" s="23"/>
      <c r="O124" s="23"/>
      <c r="P124" s="23"/>
      <c r="Q124" s="26"/>
      <c r="R124" s="130"/>
      <c r="S124" s="23"/>
      <c r="T124" s="23"/>
      <c r="U124" s="23"/>
      <c r="V124" s="23"/>
      <c r="W124" s="23"/>
      <c r="X124" s="26"/>
      <c r="Y124" s="130"/>
      <c r="Z124" s="23"/>
      <c r="AA124" s="23"/>
      <c r="AB124" s="23"/>
      <c r="AC124" s="23"/>
      <c r="AD124" s="23"/>
      <c r="AE124" s="26"/>
      <c r="AF124" s="130"/>
      <c r="AG124" s="23"/>
      <c r="AH124" s="107"/>
      <c r="AI124" s="72">
        <f>SUM(D124:AG124)</f>
        <v>0</v>
      </c>
      <c r="AJ124" s="6"/>
      <c r="AK124" s="223"/>
      <c r="AL124" s="224"/>
      <c r="AM124" s="29" t="s">
        <v>159</v>
      </c>
      <c r="AN124" s="238"/>
    </row>
    <row r="125" spans="1:40" ht="25.5" customHeight="1" x14ac:dyDescent="0.25">
      <c r="A125" s="1">
        <v>5</v>
      </c>
      <c r="B125" s="98" t="s">
        <v>48</v>
      </c>
      <c r="C125" s="79"/>
      <c r="D125" s="22"/>
      <c r="E125" s="23"/>
      <c r="F125" s="23"/>
      <c r="G125" s="23"/>
      <c r="H125" s="23"/>
      <c r="I125" s="23"/>
      <c r="J125" s="143">
        <f>SUM(D121:J121)+SUM(D124:J124)</f>
        <v>0</v>
      </c>
      <c r="K125" s="130"/>
      <c r="L125" s="23"/>
      <c r="M125" s="23"/>
      <c r="N125" s="23"/>
      <c r="O125" s="23"/>
      <c r="P125" s="23"/>
      <c r="Q125" s="143">
        <f>SUM(K121:Q121)+SUM(K124:Q124)</f>
        <v>0</v>
      </c>
      <c r="R125" s="130"/>
      <c r="S125" s="23"/>
      <c r="T125" s="23"/>
      <c r="U125" s="23"/>
      <c r="V125" s="23"/>
      <c r="W125" s="23"/>
      <c r="X125" s="143">
        <f>SUM(R121:X121)+SUM(R124:X124)</f>
        <v>0</v>
      </c>
      <c r="Y125" s="130"/>
      <c r="Z125" s="23"/>
      <c r="AA125" s="23"/>
      <c r="AB125" s="23"/>
      <c r="AC125" s="23"/>
      <c r="AD125" s="23"/>
      <c r="AE125" s="143">
        <f>SUM(Y121:AE121)+SUM(Y124:AE124)</f>
        <v>0</v>
      </c>
      <c r="AF125" s="130"/>
      <c r="AG125" s="23"/>
      <c r="AH125" s="107"/>
      <c r="AI125" s="73">
        <f>D125+J125+Q125+X125+AE125</f>
        <v>0</v>
      </c>
      <c r="AJ125" s="6"/>
      <c r="AK125" s="225" t="s">
        <v>160</v>
      </c>
      <c r="AL125" s="228" t="s">
        <v>161</v>
      </c>
      <c r="AM125" s="25">
        <f>(AM121*8.2)/100*C11</f>
        <v>180.39999999999998</v>
      </c>
      <c r="AN125" s="57" t="s">
        <v>4</v>
      </c>
    </row>
    <row r="126" spans="1:40" ht="25.5" customHeight="1" x14ac:dyDescent="0.25">
      <c r="A126" s="1">
        <v>6</v>
      </c>
      <c r="B126" s="98" t="s">
        <v>49</v>
      </c>
      <c r="C126" s="80"/>
      <c r="D126" s="22"/>
      <c r="E126" s="23"/>
      <c r="F126" s="23"/>
      <c r="G126" s="23"/>
      <c r="H126" s="23"/>
      <c r="I126" s="23"/>
      <c r="J126" s="143">
        <f>SUM(D121:J121)+SUM(D123:J124)</f>
        <v>0</v>
      </c>
      <c r="K126" s="130"/>
      <c r="L126" s="23"/>
      <c r="M126" s="23"/>
      <c r="N126" s="23"/>
      <c r="O126" s="23"/>
      <c r="P126" s="23"/>
      <c r="Q126" s="143">
        <f>SUM(K121:Q121)+SUM(K123:Q124)</f>
        <v>0</v>
      </c>
      <c r="R126" s="130"/>
      <c r="S126" s="23"/>
      <c r="T126" s="23"/>
      <c r="U126" s="23"/>
      <c r="V126" s="23"/>
      <c r="W126" s="23"/>
      <c r="X126" s="143">
        <f>SUM(R121:X121)+SUM(R123:X124)</f>
        <v>0</v>
      </c>
      <c r="Y126" s="130"/>
      <c r="Z126" s="23"/>
      <c r="AA126" s="23"/>
      <c r="AB126" s="23"/>
      <c r="AC126" s="23"/>
      <c r="AD126" s="23"/>
      <c r="AE126" s="143">
        <f>SUM(Y121:AE121)+SUM(Y123:AE124)</f>
        <v>0</v>
      </c>
      <c r="AF126" s="130"/>
      <c r="AG126" s="23"/>
      <c r="AH126" s="107"/>
      <c r="AI126" s="73">
        <f t="shared" ref="AI126:AI130" si="57">D126+J126+Q126+X126+AE126</f>
        <v>0</v>
      </c>
      <c r="AJ126" s="6"/>
      <c r="AK126" s="226"/>
      <c r="AL126" s="229"/>
      <c r="AM126" s="55"/>
      <c r="AN126" s="59">
        <f>AK121-AM125</f>
        <v>-180.39999999999998</v>
      </c>
    </row>
    <row r="127" spans="1:40" ht="25.5" customHeight="1" x14ac:dyDescent="0.25">
      <c r="A127" s="1">
        <v>7</v>
      </c>
      <c r="B127" s="98" t="s">
        <v>50</v>
      </c>
      <c r="C127" s="81"/>
      <c r="D127" s="22"/>
      <c r="E127" s="23"/>
      <c r="F127" s="23"/>
      <c r="G127" s="23"/>
      <c r="H127" s="23"/>
      <c r="I127" s="23"/>
      <c r="J127" s="26"/>
      <c r="K127" s="130"/>
      <c r="L127" s="23"/>
      <c r="M127" s="23"/>
      <c r="N127" s="23"/>
      <c r="O127" s="23"/>
      <c r="P127" s="23"/>
      <c r="Q127" s="26"/>
      <c r="R127" s="130"/>
      <c r="S127" s="23"/>
      <c r="T127" s="23"/>
      <c r="U127" s="23"/>
      <c r="V127" s="23"/>
      <c r="W127" s="23"/>
      <c r="X127" s="26"/>
      <c r="Y127" s="130"/>
      <c r="Z127" s="23"/>
      <c r="AA127" s="23"/>
      <c r="AB127" s="23"/>
      <c r="AC127" s="23"/>
      <c r="AD127" s="23"/>
      <c r="AE127" s="26"/>
      <c r="AF127" s="130"/>
      <c r="AG127" s="23"/>
      <c r="AH127" s="107"/>
      <c r="AI127" s="193"/>
      <c r="AJ127" s="6"/>
      <c r="AK127" s="226"/>
      <c r="AL127" s="229"/>
      <c r="AM127" s="55"/>
      <c r="AN127" s="34"/>
    </row>
    <row r="128" spans="1:40" ht="25.5" customHeight="1" x14ac:dyDescent="0.25">
      <c r="A128" s="1">
        <v>8</v>
      </c>
      <c r="B128" s="90" t="s">
        <v>51</v>
      </c>
      <c r="C128" s="81" t="s">
        <v>3</v>
      </c>
      <c r="D128" s="32"/>
      <c r="E128" s="33"/>
      <c r="F128" s="33"/>
      <c r="G128" s="33"/>
      <c r="H128" s="33"/>
      <c r="I128" s="33"/>
      <c r="J128" s="144">
        <f>SUM(D128:I128)</f>
        <v>0</v>
      </c>
      <c r="K128" s="131"/>
      <c r="L128" s="33"/>
      <c r="M128" s="33"/>
      <c r="N128" s="33"/>
      <c r="O128" s="33"/>
      <c r="P128" s="33"/>
      <c r="Q128" s="144">
        <f>SUM(K128:P128)</f>
        <v>0</v>
      </c>
      <c r="R128" s="131"/>
      <c r="S128" s="33"/>
      <c r="T128" s="33"/>
      <c r="U128" s="33"/>
      <c r="V128" s="33"/>
      <c r="W128" s="33"/>
      <c r="X128" s="144">
        <f>SUM(R128:W128)</f>
        <v>0</v>
      </c>
      <c r="Y128" s="131"/>
      <c r="Z128" s="33"/>
      <c r="AA128" s="33"/>
      <c r="AB128" s="33"/>
      <c r="AC128" s="33"/>
      <c r="AD128" s="33"/>
      <c r="AE128" s="144">
        <f>SUM(Y128:AD128)</f>
        <v>0</v>
      </c>
      <c r="AF128" s="131"/>
      <c r="AG128" s="33"/>
      <c r="AH128" s="108"/>
      <c r="AI128" s="73">
        <f t="shared" si="57"/>
        <v>0</v>
      </c>
      <c r="AJ128" s="6"/>
      <c r="AK128" s="226"/>
      <c r="AL128" s="229"/>
      <c r="AM128" s="55"/>
      <c r="AN128" s="239" t="s">
        <v>184</v>
      </c>
    </row>
    <row r="129" spans="1:40" ht="25.5" customHeight="1" x14ac:dyDescent="0.25">
      <c r="A129" s="1">
        <v>9</v>
      </c>
      <c r="B129" s="90" t="s">
        <v>52</v>
      </c>
      <c r="C129" s="81" t="s">
        <v>3</v>
      </c>
      <c r="D129" s="32"/>
      <c r="E129" s="33"/>
      <c r="F129" s="33"/>
      <c r="G129" s="33"/>
      <c r="H129" s="33"/>
      <c r="I129" s="33"/>
      <c r="J129" s="144">
        <f>SUM(D129:I129)</f>
        <v>0</v>
      </c>
      <c r="K129" s="131"/>
      <c r="L129" s="33"/>
      <c r="M129" s="33"/>
      <c r="N129" s="33"/>
      <c r="O129" s="33"/>
      <c r="P129" s="33"/>
      <c r="Q129" s="144">
        <f>SUM(K129:P129)</f>
        <v>0</v>
      </c>
      <c r="R129" s="131"/>
      <c r="S129" s="33"/>
      <c r="T129" s="33"/>
      <c r="U129" s="33"/>
      <c r="V129" s="33"/>
      <c r="W129" s="33"/>
      <c r="X129" s="144">
        <f>SUM(R129:W129)</f>
        <v>0</v>
      </c>
      <c r="Y129" s="131"/>
      <c r="Z129" s="33"/>
      <c r="AA129" s="33"/>
      <c r="AB129" s="33"/>
      <c r="AC129" s="33"/>
      <c r="AD129" s="33"/>
      <c r="AE129" s="144">
        <f>SUM(Y129:AD129)</f>
        <v>0</v>
      </c>
      <c r="AF129" s="131"/>
      <c r="AG129" s="33"/>
      <c r="AH129" s="108"/>
      <c r="AI129" s="73">
        <f t="shared" si="57"/>
        <v>0</v>
      </c>
      <c r="AJ129" s="6"/>
      <c r="AK129" s="227"/>
      <c r="AL129" s="230"/>
      <c r="AM129" s="55"/>
      <c r="AN129" s="240"/>
    </row>
    <row r="130" spans="1:40" ht="25.5" customHeight="1" thickBot="1" x14ac:dyDescent="0.3">
      <c r="A130" s="1">
        <v>10</v>
      </c>
      <c r="B130" s="99" t="s">
        <v>53</v>
      </c>
      <c r="C130" s="82" t="s">
        <v>3</v>
      </c>
      <c r="D130" s="36"/>
      <c r="E130" s="37"/>
      <c r="F130" s="37"/>
      <c r="G130" s="37"/>
      <c r="H130" s="37"/>
      <c r="I130" s="37"/>
      <c r="J130" s="145">
        <f t="shared" ref="J130" si="58">SUM(D130:I130)</f>
        <v>0</v>
      </c>
      <c r="K130" s="132"/>
      <c r="L130" s="37"/>
      <c r="M130" s="37"/>
      <c r="N130" s="37"/>
      <c r="O130" s="37"/>
      <c r="P130" s="37"/>
      <c r="Q130" s="145">
        <f t="shared" ref="Q130" si="59">SUM(K130:P130)</f>
        <v>0</v>
      </c>
      <c r="R130" s="132"/>
      <c r="S130" s="37"/>
      <c r="T130" s="37"/>
      <c r="U130" s="37"/>
      <c r="V130" s="37"/>
      <c r="W130" s="37"/>
      <c r="X130" s="145">
        <f t="shared" ref="X130" si="60">SUM(R130:W130)</f>
        <v>0</v>
      </c>
      <c r="Y130" s="132"/>
      <c r="Z130" s="37"/>
      <c r="AA130" s="37"/>
      <c r="AB130" s="37"/>
      <c r="AC130" s="37"/>
      <c r="AD130" s="37"/>
      <c r="AE130" s="145">
        <f t="shared" ref="AE130" si="61">SUM(Y130:AD130)</f>
        <v>0</v>
      </c>
      <c r="AF130" s="132"/>
      <c r="AG130" s="37"/>
      <c r="AH130" s="109"/>
      <c r="AI130" s="73">
        <f t="shared" si="57"/>
        <v>0</v>
      </c>
      <c r="AJ130" s="6"/>
      <c r="AK130" s="38">
        <f>+AK95+AK108+AK121+AK81+AK68+AK55+AK41+AK28+AK15</f>
        <v>0</v>
      </c>
      <c r="AL130" s="39">
        <f>AM99+AM112+AM125+AM85+AM72+AM59+AM45+AM32+AM19</f>
        <v>1598.9999999999998</v>
      </c>
      <c r="AM130" s="40"/>
      <c r="AN130" s="41">
        <f>AK130-AL130+$AN$15</f>
        <v>-1598.9999999999998</v>
      </c>
    </row>
    <row r="131" spans="1:40" x14ac:dyDescent="0.25">
      <c r="B131" s="142"/>
      <c r="C131" s="12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K131" s="94"/>
      <c r="AL131" s="94"/>
    </row>
    <row r="132" spans="1:40" ht="13.5" thickBot="1" x14ac:dyDescent="0.3">
      <c r="B132" s="3"/>
      <c r="C132" s="12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40" ht="13.5" customHeight="1" thickBot="1" x14ac:dyDescent="0.3">
      <c r="B133" s="231" t="s">
        <v>61</v>
      </c>
      <c r="C133" s="233" t="s">
        <v>64</v>
      </c>
      <c r="D133" s="14" t="s">
        <v>105</v>
      </c>
      <c r="E133" s="15"/>
      <c r="F133" s="15"/>
      <c r="G133" s="15"/>
      <c r="H133" s="43"/>
      <c r="I133" s="15" t="s">
        <v>106</v>
      </c>
      <c r="J133" s="15"/>
      <c r="K133" s="15"/>
      <c r="L133" s="15"/>
      <c r="M133" s="15"/>
      <c r="N133" s="15"/>
      <c r="O133" s="15"/>
      <c r="P133" s="14" t="s">
        <v>107</v>
      </c>
      <c r="Q133" s="15"/>
      <c r="R133" s="15"/>
      <c r="S133" s="15"/>
      <c r="T133" s="15"/>
      <c r="U133" s="15"/>
      <c r="V133" s="43"/>
      <c r="W133" s="15" t="s">
        <v>108</v>
      </c>
      <c r="X133" s="15"/>
      <c r="Y133" s="15"/>
      <c r="Z133" s="15"/>
      <c r="AA133" s="15"/>
      <c r="AB133" s="15"/>
      <c r="AC133" s="15"/>
      <c r="AD133" s="14" t="s">
        <v>109</v>
      </c>
      <c r="AE133" s="15"/>
      <c r="AF133" s="15"/>
      <c r="AG133" s="15"/>
      <c r="AH133" s="194"/>
      <c r="AI133" s="70" t="s">
        <v>0</v>
      </c>
      <c r="AJ133" s="6"/>
      <c r="AK133" s="211" t="s">
        <v>162</v>
      </c>
      <c r="AL133" s="212"/>
      <c r="AM133" s="215" t="s">
        <v>120</v>
      </c>
      <c r="AN133" s="236"/>
    </row>
    <row r="134" spans="1:40" ht="13.5" thickBot="1" x14ac:dyDescent="0.3">
      <c r="B134" s="232"/>
      <c r="C134" s="234"/>
      <c r="D134" s="18">
        <v>1</v>
      </c>
      <c r="E134" s="19">
        <v>2</v>
      </c>
      <c r="F134" s="19">
        <v>3</v>
      </c>
      <c r="G134" s="19">
        <v>4</v>
      </c>
      <c r="H134" s="44">
        <v>5</v>
      </c>
      <c r="I134" s="166">
        <v>6</v>
      </c>
      <c r="J134" s="19">
        <v>7</v>
      </c>
      <c r="K134" s="19">
        <v>8</v>
      </c>
      <c r="L134" s="19">
        <v>9</v>
      </c>
      <c r="M134" s="19">
        <v>10</v>
      </c>
      <c r="N134" s="19">
        <v>11</v>
      </c>
      <c r="O134" s="159">
        <v>12</v>
      </c>
      <c r="P134" s="167">
        <v>13</v>
      </c>
      <c r="Q134" s="19">
        <v>14</v>
      </c>
      <c r="R134" s="19">
        <v>15</v>
      </c>
      <c r="S134" s="19">
        <v>16</v>
      </c>
      <c r="T134" s="19">
        <v>17</v>
      </c>
      <c r="U134" s="19">
        <v>18</v>
      </c>
      <c r="V134" s="44">
        <v>19</v>
      </c>
      <c r="W134" s="166">
        <v>20</v>
      </c>
      <c r="X134" s="19">
        <v>21</v>
      </c>
      <c r="Y134" s="19">
        <v>22</v>
      </c>
      <c r="Z134" s="19">
        <v>23</v>
      </c>
      <c r="AA134" s="19">
        <v>24</v>
      </c>
      <c r="AB134" s="19">
        <v>25</v>
      </c>
      <c r="AC134" s="159">
        <v>26</v>
      </c>
      <c r="AD134" s="167">
        <v>27</v>
      </c>
      <c r="AE134" s="19">
        <v>28</v>
      </c>
      <c r="AF134" s="19">
        <v>29</v>
      </c>
      <c r="AG134" s="19">
        <v>30</v>
      </c>
      <c r="AH134" s="44">
        <v>31</v>
      </c>
      <c r="AI134" s="71"/>
      <c r="AJ134" s="6"/>
      <c r="AK134" s="213"/>
      <c r="AL134" s="214"/>
      <c r="AM134" s="216"/>
      <c r="AN134" s="237"/>
    </row>
    <row r="135" spans="1:40" s="3" customFormat="1" ht="25.5" customHeight="1" thickBot="1" x14ac:dyDescent="0.3">
      <c r="A135" s="1">
        <v>1</v>
      </c>
      <c r="B135" s="97" t="s">
        <v>44</v>
      </c>
      <c r="C135" s="78" t="s">
        <v>1</v>
      </c>
      <c r="D135" s="23"/>
      <c r="E135" s="23"/>
      <c r="F135" s="23"/>
      <c r="G135" s="24"/>
      <c r="H135" s="114"/>
      <c r="I135" s="130"/>
      <c r="J135" s="23"/>
      <c r="K135" s="23"/>
      <c r="L135" s="23"/>
      <c r="M135" s="23"/>
      <c r="N135" s="24"/>
      <c r="O135" s="114"/>
      <c r="P135" s="130"/>
      <c r="Q135" s="23"/>
      <c r="R135" s="23"/>
      <c r="S135" s="23"/>
      <c r="T135" s="23"/>
      <c r="U135" s="24"/>
      <c r="V135" s="114"/>
      <c r="W135" s="130"/>
      <c r="X135" s="23"/>
      <c r="Y135" s="23"/>
      <c r="Z135" s="23"/>
      <c r="AA135" s="23"/>
      <c r="AB135" s="24"/>
      <c r="AC135" s="114"/>
      <c r="AD135" s="130"/>
      <c r="AE135" s="23"/>
      <c r="AF135" s="23"/>
      <c r="AG135" s="23"/>
      <c r="AH135" s="26"/>
      <c r="AI135" s="72">
        <f>SUM(D135:AH135)</f>
        <v>0</v>
      </c>
      <c r="AJ135" s="6"/>
      <c r="AK135" s="219">
        <f>AI135+AI137+AI142+AI143+AI144+AI138</f>
        <v>0</v>
      </c>
      <c r="AL135" s="220"/>
      <c r="AM135" s="65">
        <v>23</v>
      </c>
      <c r="AN135" s="237"/>
    </row>
    <row r="136" spans="1:40" s="3" customFormat="1" ht="25.5" customHeight="1" thickBot="1" x14ac:dyDescent="0.3">
      <c r="A136" s="1">
        <v>2</v>
      </c>
      <c r="B136" s="98" t="s">
        <v>45</v>
      </c>
      <c r="C136" s="78" t="s">
        <v>2</v>
      </c>
      <c r="D136" s="23"/>
      <c r="E136" s="23"/>
      <c r="F136" s="23"/>
      <c r="G136" s="23"/>
      <c r="H136" s="26"/>
      <c r="I136" s="130"/>
      <c r="J136" s="23"/>
      <c r="K136" s="23"/>
      <c r="L136" s="23"/>
      <c r="M136" s="23"/>
      <c r="N136" s="23"/>
      <c r="O136" s="26"/>
      <c r="P136" s="130"/>
      <c r="Q136" s="23"/>
      <c r="R136" s="23"/>
      <c r="S136" s="23"/>
      <c r="T136" s="23"/>
      <c r="U136" s="23"/>
      <c r="V136" s="26"/>
      <c r="W136" s="130"/>
      <c r="X136" s="23"/>
      <c r="Y136" s="23"/>
      <c r="Z136" s="23"/>
      <c r="AA136" s="23"/>
      <c r="AB136" s="23"/>
      <c r="AC136" s="26"/>
      <c r="AD136" s="130"/>
      <c r="AE136" s="23"/>
      <c r="AF136" s="23"/>
      <c r="AG136" s="23"/>
      <c r="AH136" s="26"/>
      <c r="AI136" s="72">
        <f>SUM(D136:AH136)</f>
        <v>0</v>
      </c>
      <c r="AJ136" s="6"/>
      <c r="AK136" s="221"/>
      <c r="AL136" s="222"/>
      <c r="AM136" s="62"/>
      <c r="AN136" s="237"/>
    </row>
    <row r="137" spans="1:40" s="3" customFormat="1" ht="25.5" customHeight="1" thickBot="1" x14ac:dyDescent="0.3">
      <c r="A137" s="1">
        <v>3</v>
      </c>
      <c r="B137" s="98" t="s">
        <v>46</v>
      </c>
      <c r="C137" s="79">
        <v>9.4</v>
      </c>
      <c r="D137" s="23">
        <f t="shared" ref="D137" si="62">IF(D136&gt;0.51,D136-0.5,0)</f>
        <v>0</v>
      </c>
      <c r="E137" s="23">
        <f>IF(E136&gt;0.51,E136-0.5,0)</f>
        <v>0</v>
      </c>
      <c r="F137" s="23">
        <f t="shared" ref="F137:K137" si="63">IF(F136&gt;0.51,F136-0.5,0)</f>
        <v>0</v>
      </c>
      <c r="G137" s="23">
        <f t="shared" si="63"/>
        <v>0</v>
      </c>
      <c r="H137" s="26">
        <f t="shared" si="63"/>
        <v>0</v>
      </c>
      <c r="I137" s="130">
        <f t="shared" si="63"/>
        <v>0</v>
      </c>
      <c r="J137" s="23">
        <f t="shared" si="63"/>
        <v>0</v>
      </c>
      <c r="K137" s="23">
        <f t="shared" si="63"/>
        <v>0</v>
      </c>
      <c r="L137" s="23">
        <f>IF(L136&gt;0.51,L136-0.5,0)</f>
        <v>0</v>
      </c>
      <c r="M137" s="23">
        <f t="shared" ref="M137:R137" si="64">IF(M136&gt;0.51,M136-0.5,0)</f>
        <v>0</v>
      </c>
      <c r="N137" s="23">
        <f t="shared" si="64"/>
        <v>0</v>
      </c>
      <c r="O137" s="26">
        <f t="shared" si="64"/>
        <v>0</v>
      </c>
      <c r="P137" s="130">
        <f t="shared" si="64"/>
        <v>0</v>
      </c>
      <c r="Q137" s="23">
        <f t="shared" si="64"/>
        <v>0</v>
      </c>
      <c r="R137" s="23">
        <f t="shared" si="64"/>
        <v>0</v>
      </c>
      <c r="S137" s="23">
        <f>IF(S136&gt;0.51,S136-0.5,0)</f>
        <v>0</v>
      </c>
      <c r="T137" s="23">
        <f t="shared" ref="T137:Y137" si="65">IF(T136&gt;0.51,T136-0.5,0)</f>
        <v>0</v>
      </c>
      <c r="U137" s="23">
        <f t="shared" si="65"/>
        <v>0</v>
      </c>
      <c r="V137" s="26">
        <f t="shared" si="65"/>
        <v>0</v>
      </c>
      <c r="W137" s="130">
        <f t="shared" si="65"/>
        <v>0</v>
      </c>
      <c r="X137" s="23">
        <f t="shared" si="65"/>
        <v>0</v>
      </c>
      <c r="Y137" s="23">
        <f t="shared" si="65"/>
        <v>0</v>
      </c>
      <c r="Z137" s="23">
        <f>IF(Z136&gt;0.51,Z136-0.5,0)</f>
        <v>0</v>
      </c>
      <c r="AA137" s="23">
        <f t="shared" ref="AA137:AE137" si="66">IF(AA136&gt;0.51,AA136-0.5,0)</f>
        <v>0</v>
      </c>
      <c r="AB137" s="23">
        <f t="shared" si="66"/>
        <v>0</v>
      </c>
      <c r="AC137" s="26">
        <f t="shared" si="66"/>
        <v>0</v>
      </c>
      <c r="AD137" s="130">
        <f t="shared" si="66"/>
        <v>0</v>
      </c>
      <c r="AE137" s="23">
        <f t="shared" si="66"/>
        <v>0</v>
      </c>
      <c r="AF137" s="23">
        <f t="shared" ref="AF137:AH137" si="67">IF(AF136&gt;0.51,AF136-0.5,0)</f>
        <v>0</v>
      </c>
      <c r="AG137" s="23">
        <f t="shared" si="67"/>
        <v>0</v>
      </c>
      <c r="AH137" s="26">
        <f t="shared" si="67"/>
        <v>0</v>
      </c>
      <c r="AI137" s="72">
        <f>SUM(D137:AH137)</f>
        <v>0</v>
      </c>
      <c r="AJ137" s="6"/>
      <c r="AK137" s="221"/>
      <c r="AL137" s="222"/>
      <c r="AM137" s="62"/>
      <c r="AN137" s="237"/>
    </row>
    <row r="138" spans="1:40" s="3" customFormat="1" ht="25.5" customHeight="1" x14ac:dyDescent="0.25">
      <c r="A138" s="1">
        <v>4</v>
      </c>
      <c r="B138" s="98" t="s">
        <v>47</v>
      </c>
      <c r="C138" s="79" t="s">
        <v>1</v>
      </c>
      <c r="D138" s="23"/>
      <c r="E138" s="23"/>
      <c r="F138" s="23"/>
      <c r="G138" s="23"/>
      <c r="H138" s="26"/>
      <c r="I138" s="130"/>
      <c r="J138" s="23"/>
      <c r="K138" s="23"/>
      <c r="L138" s="23"/>
      <c r="M138" s="23"/>
      <c r="N138" s="23"/>
      <c r="O138" s="26"/>
      <c r="P138" s="130"/>
      <c r="Q138" s="23"/>
      <c r="R138" s="23"/>
      <c r="S138" s="23"/>
      <c r="T138" s="23"/>
      <c r="U138" s="23"/>
      <c r="V138" s="26"/>
      <c r="W138" s="130"/>
      <c r="X138" s="23"/>
      <c r="Y138" s="23"/>
      <c r="Z138" s="23"/>
      <c r="AA138" s="23"/>
      <c r="AB138" s="23"/>
      <c r="AC138" s="26"/>
      <c r="AD138" s="130"/>
      <c r="AE138" s="23"/>
      <c r="AF138" s="23"/>
      <c r="AG138" s="23"/>
      <c r="AH138" s="26"/>
      <c r="AI138" s="72">
        <f>SUM(D138:AH138)</f>
        <v>0</v>
      </c>
      <c r="AJ138" s="6"/>
      <c r="AK138" s="223"/>
      <c r="AL138" s="224"/>
      <c r="AM138" s="29" t="s">
        <v>163</v>
      </c>
      <c r="AN138" s="238"/>
    </row>
    <row r="139" spans="1:40" ht="25.5" customHeight="1" x14ac:dyDescent="0.25">
      <c r="A139" s="1">
        <v>5</v>
      </c>
      <c r="B139" s="98" t="s">
        <v>48</v>
      </c>
      <c r="C139" s="79"/>
      <c r="D139" s="23"/>
      <c r="E139" s="23"/>
      <c r="F139" s="23"/>
      <c r="G139" s="23"/>
      <c r="H139" s="143">
        <f>SUM(D135:H135)+SUM(D138:H138)+SUM(AF121:AG121)+SUM(AF124:AG124)</f>
        <v>0</v>
      </c>
      <c r="I139" s="130"/>
      <c r="J139" s="23"/>
      <c r="K139" s="23"/>
      <c r="L139" s="23"/>
      <c r="M139" s="23"/>
      <c r="N139" s="23"/>
      <c r="O139" s="143">
        <f>SUM(I135:O135)+SUM(I138:O138)</f>
        <v>0</v>
      </c>
      <c r="P139" s="130"/>
      <c r="Q139" s="23"/>
      <c r="R139" s="23"/>
      <c r="S139" s="23"/>
      <c r="T139" s="23"/>
      <c r="U139" s="23"/>
      <c r="V139" s="143">
        <f>SUM(P135:V135)+SUM(P138:V138)</f>
        <v>0</v>
      </c>
      <c r="W139" s="130"/>
      <c r="X139" s="23"/>
      <c r="Y139" s="23"/>
      <c r="Z139" s="23"/>
      <c r="AA139" s="23"/>
      <c r="AB139" s="23"/>
      <c r="AC139" s="143">
        <f>SUM(W135:AC135)+SUM(W138:AC138)</f>
        <v>0</v>
      </c>
      <c r="AD139" s="130"/>
      <c r="AE139" s="23"/>
      <c r="AF139" s="23"/>
      <c r="AG139" s="23"/>
      <c r="AH139" s="26"/>
      <c r="AI139" s="74">
        <f>H139+O139+V139+AC139</f>
        <v>0</v>
      </c>
      <c r="AJ139" s="6"/>
      <c r="AK139" s="225" t="s">
        <v>164</v>
      </c>
      <c r="AL139" s="228" t="s">
        <v>165</v>
      </c>
      <c r="AM139" s="25">
        <f>(AM135*8.2)/100*C11</f>
        <v>188.6</v>
      </c>
      <c r="AN139" s="201" t="s">
        <v>166</v>
      </c>
    </row>
    <row r="140" spans="1:40" ht="25.5" customHeight="1" x14ac:dyDescent="0.25">
      <c r="A140" s="1">
        <v>6</v>
      </c>
      <c r="B140" s="98" t="s">
        <v>49</v>
      </c>
      <c r="C140" s="80"/>
      <c r="D140" s="23"/>
      <c r="E140" s="23"/>
      <c r="F140" s="23"/>
      <c r="G140" s="23"/>
      <c r="H140" s="143">
        <f>SUM(D135:H135)+SUM(D137:H138)+SUM(AF121:AG121)+SUM(AF123:AG124)</f>
        <v>0</v>
      </c>
      <c r="I140" s="130"/>
      <c r="J140" s="23"/>
      <c r="K140" s="23"/>
      <c r="L140" s="23"/>
      <c r="M140" s="23"/>
      <c r="N140" s="23"/>
      <c r="O140" s="143">
        <f>SUM(I135:O135)+SUM(I137:O138)</f>
        <v>0</v>
      </c>
      <c r="P140" s="130"/>
      <c r="Q140" s="23"/>
      <c r="R140" s="23"/>
      <c r="S140" s="23"/>
      <c r="T140" s="23"/>
      <c r="U140" s="23"/>
      <c r="V140" s="143">
        <f>SUM(P135:V135)+SUM(P137:V138)</f>
        <v>0</v>
      </c>
      <c r="W140" s="130"/>
      <c r="X140" s="23"/>
      <c r="Y140" s="23"/>
      <c r="Z140" s="23"/>
      <c r="AA140" s="23"/>
      <c r="AB140" s="23"/>
      <c r="AC140" s="143">
        <f>SUM(W135:AC135)+SUM(W137:AC138)</f>
        <v>0</v>
      </c>
      <c r="AD140" s="130"/>
      <c r="AE140" s="23"/>
      <c r="AF140" s="23"/>
      <c r="AG140" s="23"/>
      <c r="AH140" s="26"/>
      <c r="AI140" s="74">
        <f>H140+O140+V140+AC140</f>
        <v>0</v>
      </c>
      <c r="AJ140" s="6"/>
      <c r="AK140" s="226"/>
      <c r="AL140" s="229"/>
      <c r="AM140" s="55"/>
      <c r="AN140" s="59">
        <f>AK135-AM139</f>
        <v>-188.6</v>
      </c>
    </row>
    <row r="141" spans="1:40" ht="25.5" customHeight="1" x14ac:dyDescent="0.25">
      <c r="A141" s="1">
        <v>7</v>
      </c>
      <c r="B141" s="98" t="s">
        <v>50</v>
      </c>
      <c r="C141" s="81"/>
      <c r="D141" s="23"/>
      <c r="E141" s="23"/>
      <c r="F141" s="23"/>
      <c r="G141" s="23"/>
      <c r="H141" s="26"/>
      <c r="I141" s="133"/>
      <c r="J141" s="56"/>
      <c r="K141" s="23"/>
      <c r="L141" s="23"/>
      <c r="M141" s="23"/>
      <c r="N141" s="23"/>
      <c r="O141" s="26"/>
      <c r="P141" s="133"/>
      <c r="Q141" s="56"/>
      <c r="R141" s="23"/>
      <c r="S141" s="23"/>
      <c r="T141" s="23"/>
      <c r="U141" s="23"/>
      <c r="V141" s="26"/>
      <c r="W141" s="133"/>
      <c r="X141" s="56"/>
      <c r="Y141" s="23"/>
      <c r="Z141" s="23"/>
      <c r="AA141" s="23"/>
      <c r="AB141" s="23"/>
      <c r="AC141" s="26"/>
      <c r="AD141" s="130"/>
      <c r="AE141" s="23"/>
      <c r="AF141" s="23"/>
      <c r="AG141" s="23"/>
      <c r="AH141" s="75"/>
      <c r="AI141" s="134"/>
      <c r="AJ141" s="6"/>
      <c r="AK141" s="226"/>
      <c r="AL141" s="229"/>
      <c r="AM141" s="55"/>
      <c r="AN141" s="34"/>
    </row>
    <row r="142" spans="1:40" ht="25.5" customHeight="1" x14ac:dyDescent="0.25">
      <c r="A142" s="1">
        <v>8</v>
      </c>
      <c r="B142" s="90" t="s">
        <v>51</v>
      </c>
      <c r="C142" s="81" t="s">
        <v>3</v>
      </c>
      <c r="D142" s="33"/>
      <c r="E142" s="33"/>
      <c r="F142" s="33"/>
      <c r="G142" s="33"/>
      <c r="H142" s="144">
        <f>SUM(D142:G142)+SUM(AF128:AG128)</f>
        <v>0</v>
      </c>
      <c r="I142" s="131"/>
      <c r="J142" s="33"/>
      <c r="K142" s="33"/>
      <c r="L142" s="33"/>
      <c r="M142" s="33"/>
      <c r="N142" s="33"/>
      <c r="O142" s="144">
        <f>SUM(I142:N142)</f>
        <v>0</v>
      </c>
      <c r="P142" s="131"/>
      <c r="Q142" s="33"/>
      <c r="R142" s="33"/>
      <c r="S142" s="33"/>
      <c r="T142" s="33"/>
      <c r="U142" s="33"/>
      <c r="V142" s="144">
        <f>SUM(P142:U142)</f>
        <v>0</v>
      </c>
      <c r="W142" s="131"/>
      <c r="X142" s="33"/>
      <c r="Y142" s="33"/>
      <c r="Z142" s="33"/>
      <c r="AA142" s="33"/>
      <c r="AB142" s="33"/>
      <c r="AC142" s="144">
        <f>SUM(W142:AB142)</f>
        <v>0</v>
      </c>
      <c r="AD142" s="131"/>
      <c r="AE142" s="33"/>
      <c r="AF142" s="33"/>
      <c r="AG142" s="33"/>
      <c r="AH142" s="76"/>
      <c r="AI142" s="74">
        <f>H142+O142+V142+AC142</f>
        <v>0</v>
      </c>
      <c r="AJ142" s="6"/>
      <c r="AK142" s="226"/>
      <c r="AL142" s="229"/>
      <c r="AM142" s="55"/>
      <c r="AN142" s="239" t="s">
        <v>185</v>
      </c>
    </row>
    <row r="143" spans="1:40" ht="25.5" customHeight="1" x14ac:dyDescent="0.25">
      <c r="A143" s="1">
        <v>9</v>
      </c>
      <c r="B143" s="90" t="s">
        <v>52</v>
      </c>
      <c r="C143" s="81" t="s">
        <v>3</v>
      </c>
      <c r="D143" s="33"/>
      <c r="E143" s="33"/>
      <c r="F143" s="33"/>
      <c r="G143" s="33"/>
      <c r="H143" s="144">
        <f>SUM(D143:G143)+SUM(AF129:AG129)</f>
        <v>0</v>
      </c>
      <c r="I143" s="131"/>
      <c r="J143" s="33"/>
      <c r="K143" s="33"/>
      <c r="L143" s="33"/>
      <c r="M143" s="33"/>
      <c r="N143" s="33"/>
      <c r="O143" s="144">
        <f>SUM(I143:N143)</f>
        <v>0</v>
      </c>
      <c r="P143" s="131"/>
      <c r="Q143" s="33"/>
      <c r="R143" s="33"/>
      <c r="S143" s="33"/>
      <c r="T143" s="33"/>
      <c r="U143" s="33"/>
      <c r="V143" s="144">
        <f>SUM(P143:U143)</f>
        <v>0</v>
      </c>
      <c r="W143" s="131"/>
      <c r="X143" s="33"/>
      <c r="Y143" s="33"/>
      <c r="Z143" s="33"/>
      <c r="AA143" s="33"/>
      <c r="AB143" s="33"/>
      <c r="AC143" s="144">
        <f>SUM(W143:AB143)</f>
        <v>0</v>
      </c>
      <c r="AD143" s="131"/>
      <c r="AE143" s="33"/>
      <c r="AF143" s="33"/>
      <c r="AG143" s="33"/>
      <c r="AH143" s="76"/>
      <c r="AI143" s="74">
        <f>H143+O143+V143+AC143</f>
        <v>0</v>
      </c>
      <c r="AJ143" s="6"/>
      <c r="AK143" s="227"/>
      <c r="AL143" s="230"/>
      <c r="AM143" s="55"/>
      <c r="AN143" s="240"/>
    </row>
    <row r="144" spans="1:40" ht="25.5" customHeight="1" thickBot="1" x14ac:dyDescent="0.3">
      <c r="A144" s="1">
        <v>10</v>
      </c>
      <c r="B144" s="99" t="s">
        <v>53</v>
      </c>
      <c r="C144" s="82" t="s">
        <v>3</v>
      </c>
      <c r="D144" s="37"/>
      <c r="E144" s="37"/>
      <c r="F144" s="37"/>
      <c r="G144" s="37"/>
      <c r="H144" s="144">
        <f>SUM(D144:G144)+SUM(AF130:AG130)</f>
        <v>0</v>
      </c>
      <c r="I144" s="132"/>
      <c r="J144" s="37"/>
      <c r="K144" s="37"/>
      <c r="L144" s="37"/>
      <c r="M144" s="37"/>
      <c r="N144" s="37"/>
      <c r="O144" s="145">
        <f t="shared" ref="O144" si="68">SUM(I144:N144)</f>
        <v>0</v>
      </c>
      <c r="P144" s="132"/>
      <c r="Q144" s="37"/>
      <c r="R144" s="37"/>
      <c r="S144" s="37"/>
      <c r="T144" s="37"/>
      <c r="U144" s="37"/>
      <c r="V144" s="145">
        <f t="shared" ref="V144" si="69">SUM(P144:U144)</f>
        <v>0</v>
      </c>
      <c r="W144" s="132"/>
      <c r="X144" s="37"/>
      <c r="Y144" s="37"/>
      <c r="Z144" s="37"/>
      <c r="AA144" s="37"/>
      <c r="AB144" s="37"/>
      <c r="AC144" s="145">
        <f t="shared" ref="AC144" si="70">SUM(W144:AB144)</f>
        <v>0</v>
      </c>
      <c r="AD144" s="132"/>
      <c r="AE144" s="37"/>
      <c r="AF144" s="37"/>
      <c r="AG144" s="37"/>
      <c r="AH144" s="77"/>
      <c r="AI144" s="74">
        <f>H144+O144+V144+AC144</f>
        <v>0</v>
      </c>
      <c r="AJ144" s="6"/>
      <c r="AK144" s="38">
        <f>AK95+AK108+AK121+AK135+AK81+AK68+AK55+AK41+AK28+AK15</f>
        <v>0</v>
      </c>
      <c r="AL144" s="39">
        <f>AM99+AM112+AM125+AM139+AM85+AM72+AM59+AM45+AM32+AM19</f>
        <v>1787.6000000000001</v>
      </c>
      <c r="AM144" s="40"/>
      <c r="AN144" s="41">
        <f>AK144-AL144+$AN$15</f>
        <v>-1787.6000000000001</v>
      </c>
    </row>
    <row r="145" spans="1:40" ht="13.5" thickBot="1" x14ac:dyDescent="0.3">
      <c r="B145" s="141"/>
      <c r="C145" s="125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42"/>
      <c r="AK145" s="93"/>
      <c r="AL145" s="93"/>
    </row>
    <row r="146" spans="1:40" ht="13.5" customHeight="1" thickBot="1" x14ac:dyDescent="0.3">
      <c r="B146" s="231" t="s">
        <v>62</v>
      </c>
      <c r="C146" s="233" t="s">
        <v>64</v>
      </c>
      <c r="D146" s="14" t="s">
        <v>109</v>
      </c>
      <c r="E146" s="43"/>
      <c r="F146" s="15" t="s">
        <v>110</v>
      </c>
      <c r="G146" s="15"/>
      <c r="H146" s="15"/>
      <c r="I146" s="15"/>
      <c r="J146" s="15"/>
      <c r="K146" s="15"/>
      <c r="L146" s="15"/>
      <c r="M146" s="14" t="s">
        <v>111</v>
      </c>
      <c r="N146" s="15"/>
      <c r="O146" s="15"/>
      <c r="P146" s="15"/>
      <c r="Q146" s="15"/>
      <c r="R146" s="15"/>
      <c r="S146" s="43"/>
      <c r="T146" s="15" t="s">
        <v>112</v>
      </c>
      <c r="U146" s="15"/>
      <c r="V146" s="15"/>
      <c r="W146" s="15"/>
      <c r="X146" s="15"/>
      <c r="Y146" s="15"/>
      <c r="Z146" s="15"/>
      <c r="AA146" s="14" t="s">
        <v>113</v>
      </c>
      <c r="AB146" s="15"/>
      <c r="AC146" s="15"/>
      <c r="AD146" s="15"/>
      <c r="AE146" s="15"/>
      <c r="AF146" s="15"/>
      <c r="AG146" s="43"/>
      <c r="AH146" s="100"/>
      <c r="AI146" s="16" t="s">
        <v>0</v>
      </c>
      <c r="AJ146" s="6"/>
      <c r="AK146" s="211" t="s">
        <v>167</v>
      </c>
      <c r="AL146" s="212"/>
      <c r="AM146" s="215" t="s">
        <v>120</v>
      </c>
      <c r="AN146" s="236"/>
    </row>
    <row r="147" spans="1:40" ht="13.5" thickBot="1" x14ac:dyDescent="0.3">
      <c r="B147" s="232"/>
      <c r="C147" s="234"/>
      <c r="D147" s="18">
        <v>1</v>
      </c>
      <c r="E147" s="44">
        <v>2</v>
      </c>
      <c r="F147" s="166">
        <v>3</v>
      </c>
      <c r="G147" s="19">
        <v>4</v>
      </c>
      <c r="H147" s="19">
        <v>5</v>
      </c>
      <c r="I147" s="19">
        <v>6</v>
      </c>
      <c r="J147" s="19">
        <v>7</v>
      </c>
      <c r="K147" s="19">
        <v>8</v>
      </c>
      <c r="L147" s="159">
        <v>9</v>
      </c>
      <c r="M147" s="167">
        <v>10</v>
      </c>
      <c r="N147" s="19">
        <v>11</v>
      </c>
      <c r="O147" s="19">
        <v>12</v>
      </c>
      <c r="P147" s="19">
        <v>13</v>
      </c>
      <c r="Q147" s="19">
        <v>14</v>
      </c>
      <c r="R147" s="19">
        <v>15</v>
      </c>
      <c r="S147" s="44">
        <v>16</v>
      </c>
      <c r="T147" s="166">
        <v>17</v>
      </c>
      <c r="U147" s="19">
        <v>18</v>
      </c>
      <c r="V147" s="19">
        <v>19</v>
      </c>
      <c r="W147" s="19">
        <v>20</v>
      </c>
      <c r="X147" s="19">
        <v>21</v>
      </c>
      <c r="Y147" s="19">
        <v>22</v>
      </c>
      <c r="Z147" s="159">
        <v>23</v>
      </c>
      <c r="AA147" s="167">
        <v>24</v>
      </c>
      <c r="AB147" s="19">
        <v>25</v>
      </c>
      <c r="AC147" s="19">
        <v>26</v>
      </c>
      <c r="AD147" s="19">
        <v>27</v>
      </c>
      <c r="AE147" s="19">
        <v>28</v>
      </c>
      <c r="AF147" s="19">
        <v>29</v>
      </c>
      <c r="AG147" s="44">
        <v>30</v>
      </c>
      <c r="AH147" s="101"/>
      <c r="AI147" s="20"/>
      <c r="AJ147" s="6"/>
      <c r="AK147" s="213"/>
      <c r="AL147" s="214"/>
      <c r="AM147" s="216"/>
      <c r="AN147" s="237"/>
    </row>
    <row r="148" spans="1:40" s="3" customFormat="1" ht="25.5" customHeight="1" thickBot="1" x14ac:dyDescent="0.3">
      <c r="A148" s="1">
        <v>1</v>
      </c>
      <c r="B148" s="97" t="s">
        <v>44</v>
      </c>
      <c r="C148" s="78" t="s">
        <v>1</v>
      </c>
      <c r="D148" s="46"/>
      <c r="E148" s="48"/>
      <c r="F148" s="130"/>
      <c r="G148" s="23"/>
      <c r="H148" s="23"/>
      <c r="I148" s="23"/>
      <c r="J148" s="23"/>
      <c r="K148" s="46"/>
      <c r="L148" s="48"/>
      <c r="M148" s="130"/>
      <c r="N148" s="23"/>
      <c r="O148" s="23"/>
      <c r="P148" s="23"/>
      <c r="Q148" s="23"/>
      <c r="R148" s="46"/>
      <c r="S148" s="48"/>
      <c r="T148" s="130"/>
      <c r="U148" s="23"/>
      <c r="V148" s="23"/>
      <c r="W148" s="23"/>
      <c r="X148" s="23"/>
      <c r="Y148" s="46"/>
      <c r="Z148" s="48"/>
      <c r="AA148" s="130"/>
      <c r="AB148" s="23"/>
      <c r="AC148" s="23"/>
      <c r="AD148" s="23"/>
      <c r="AE148" s="23"/>
      <c r="AF148" s="46"/>
      <c r="AG148" s="48"/>
      <c r="AH148" s="110"/>
      <c r="AI148" s="68">
        <f>SUM(D148:AG148)</f>
        <v>0</v>
      </c>
      <c r="AJ148" s="6"/>
      <c r="AK148" s="219">
        <f>AI148+AI150+AI155+AI156+AI157+AI151</f>
        <v>0</v>
      </c>
      <c r="AL148" s="220"/>
      <c r="AM148" s="65">
        <v>20</v>
      </c>
      <c r="AN148" s="237"/>
    </row>
    <row r="149" spans="1:40" s="3" customFormat="1" ht="25.5" customHeight="1" thickBot="1" x14ac:dyDescent="0.3">
      <c r="A149" s="1">
        <v>2</v>
      </c>
      <c r="B149" s="98" t="s">
        <v>45</v>
      </c>
      <c r="C149" s="78" t="s">
        <v>2</v>
      </c>
      <c r="D149" s="45"/>
      <c r="E149" s="49"/>
      <c r="F149" s="135"/>
      <c r="G149" s="45"/>
      <c r="H149" s="45"/>
      <c r="I149" s="45"/>
      <c r="J149" s="45"/>
      <c r="K149" s="45"/>
      <c r="L149" s="49"/>
      <c r="M149" s="135"/>
      <c r="N149" s="45"/>
      <c r="O149" s="45"/>
      <c r="P149" s="45"/>
      <c r="Q149" s="45"/>
      <c r="R149" s="45"/>
      <c r="S149" s="49"/>
      <c r="T149" s="135"/>
      <c r="U149" s="45"/>
      <c r="V149" s="45"/>
      <c r="W149" s="45"/>
      <c r="X149" s="45"/>
      <c r="Y149" s="45"/>
      <c r="Z149" s="49"/>
      <c r="AA149" s="135"/>
      <c r="AB149" s="45"/>
      <c r="AC149" s="45"/>
      <c r="AD149" s="45"/>
      <c r="AE149" s="45"/>
      <c r="AF149" s="45"/>
      <c r="AG149" s="49"/>
      <c r="AH149" s="110"/>
      <c r="AI149" s="68">
        <f>SUM(D149:AG149)</f>
        <v>0</v>
      </c>
      <c r="AJ149" s="6"/>
      <c r="AK149" s="221"/>
      <c r="AL149" s="222"/>
      <c r="AM149" s="62"/>
      <c r="AN149" s="237"/>
    </row>
    <row r="150" spans="1:40" s="3" customFormat="1" ht="25.5" customHeight="1" thickBot="1" x14ac:dyDescent="0.3">
      <c r="A150" s="1">
        <v>3</v>
      </c>
      <c r="B150" s="98" t="s">
        <v>46</v>
      </c>
      <c r="C150" s="79">
        <v>9.4</v>
      </c>
      <c r="D150" s="45">
        <f t="shared" ref="D150" si="71">IF(D149&gt;0.51,D149-0.5,0)</f>
        <v>0</v>
      </c>
      <c r="E150" s="49">
        <f>IF(E149&gt;0.51,E149-0.5,0)</f>
        <v>0</v>
      </c>
      <c r="F150" s="135">
        <f t="shared" ref="F150:K150" si="72">IF(F149&gt;0.51,F149-0.5,0)</f>
        <v>0</v>
      </c>
      <c r="G150" s="45">
        <f t="shared" si="72"/>
        <v>0</v>
      </c>
      <c r="H150" s="45">
        <f t="shared" si="72"/>
        <v>0</v>
      </c>
      <c r="I150" s="45">
        <f t="shared" si="72"/>
        <v>0</v>
      </c>
      <c r="J150" s="45">
        <f t="shared" si="72"/>
        <v>0</v>
      </c>
      <c r="K150" s="45">
        <f t="shared" si="72"/>
        <v>0</v>
      </c>
      <c r="L150" s="49">
        <f>IF(L149&gt;0.51,L149-0.5,0)</f>
        <v>0</v>
      </c>
      <c r="M150" s="135">
        <f t="shared" ref="M150:R150" si="73">IF(M149&gt;0.51,M149-0.5,0)</f>
        <v>0</v>
      </c>
      <c r="N150" s="45">
        <f t="shared" si="73"/>
        <v>0</v>
      </c>
      <c r="O150" s="45">
        <f t="shared" si="73"/>
        <v>0</v>
      </c>
      <c r="P150" s="45">
        <f t="shared" si="73"/>
        <v>0</v>
      </c>
      <c r="Q150" s="45">
        <f t="shared" si="73"/>
        <v>0</v>
      </c>
      <c r="R150" s="45">
        <f t="shared" si="73"/>
        <v>0</v>
      </c>
      <c r="S150" s="49">
        <f>IF(S149&gt;0.51,S149-0.5,0)</f>
        <v>0</v>
      </c>
      <c r="T150" s="135">
        <f t="shared" ref="T150:Y150" si="74">IF(T149&gt;0.51,T149-0.5,0)</f>
        <v>0</v>
      </c>
      <c r="U150" s="45">
        <f t="shared" si="74"/>
        <v>0</v>
      </c>
      <c r="V150" s="45">
        <f t="shared" si="74"/>
        <v>0</v>
      </c>
      <c r="W150" s="45">
        <f t="shared" si="74"/>
        <v>0</v>
      </c>
      <c r="X150" s="45">
        <f t="shared" si="74"/>
        <v>0</v>
      </c>
      <c r="Y150" s="45">
        <f t="shared" si="74"/>
        <v>0</v>
      </c>
      <c r="Z150" s="49">
        <f>IF(Z149&gt;0.51,Z149-0.5,0)</f>
        <v>0</v>
      </c>
      <c r="AA150" s="135">
        <f t="shared" ref="AA150:AF150" si="75">IF(AA149&gt;0.51,AA149-0.5,0)</f>
        <v>0</v>
      </c>
      <c r="AB150" s="45">
        <f t="shared" si="75"/>
        <v>0</v>
      </c>
      <c r="AC150" s="45">
        <f t="shared" si="75"/>
        <v>0</v>
      </c>
      <c r="AD150" s="45">
        <f t="shared" si="75"/>
        <v>0</v>
      </c>
      <c r="AE150" s="45">
        <f t="shared" si="75"/>
        <v>0</v>
      </c>
      <c r="AF150" s="45">
        <f t="shared" si="75"/>
        <v>0</v>
      </c>
      <c r="AG150" s="49">
        <f>IF(AG149&gt;0.51,AG149-0.5,0)</f>
        <v>0</v>
      </c>
      <c r="AH150" s="110"/>
      <c r="AI150" s="68">
        <f>SUM(D150:AG150)</f>
        <v>0</v>
      </c>
      <c r="AJ150" s="6"/>
      <c r="AK150" s="221"/>
      <c r="AL150" s="222"/>
      <c r="AM150" s="62"/>
      <c r="AN150" s="237"/>
    </row>
    <row r="151" spans="1:40" s="3" customFormat="1" ht="25.5" customHeight="1" x14ac:dyDescent="0.25">
      <c r="A151" s="1">
        <v>4</v>
      </c>
      <c r="B151" s="98" t="s">
        <v>47</v>
      </c>
      <c r="C151" s="79" t="s">
        <v>1</v>
      </c>
      <c r="D151" s="45"/>
      <c r="E151" s="49"/>
      <c r="F151" s="135"/>
      <c r="G151" s="45"/>
      <c r="H151" s="45"/>
      <c r="I151" s="45"/>
      <c r="J151" s="45"/>
      <c r="K151" s="45"/>
      <c r="L151" s="49"/>
      <c r="M151" s="135"/>
      <c r="N151" s="45"/>
      <c r="O151" s="45"/>
      <c r="P151" s="45"/>
      <c r="Q151" s="45"/>
      <c r="R151" s="45"/>
      <c r="S151" s="49"/>
      <c r="T151" s="135"/>
      <c r="U151" s="45"/>
      <c r="V151" s="45"/>
      <c r="W151" s="45"/>
      <c r="X151" s="45"/>
      <c r="Y151" s="45"/>
      <c r="Z151" s="49"/>
      <c r="AA151" s="135"/>
      <c r="AB151" s="45"/>
      <c r="AC151" s="45"/>
      <c r="AD151" s="45"/>
      <c r="AE151" s="45"/>
      <c r="AF151" s="45"/>
      <c r="AG151" s="49"/>
      <c r="AH151" s="110"/>
      <c r="AI151" s="68">
        <f>SUM(D151:AG151)</f>
        <v>0</v>
      </c>
      <c r="AJ151" s="6"/>
      <c r="AK151" s="223"/>
      <c r="AL151" s="224"/>
      <c r="AM151" s="29" t="s">
        <v>168</v>
      </c>
      <c r="AN151" s="238"/>
    </row>
    <row r="152" spans="1:40" ht="25.5" customHeight="1" x14ac:dyDescent="0.25">
      <c r="A152" s="1">
        <v>5</v>
      </c>
      <c r="B152" s="98" t="s">
        <v>48</v>
      </c>
      <c r="C152" s="79"/>
      <c r="D152" s="45"/>
      <c r="E152" s="143">
        <f>SUM(D148:E148)+SUM(D151:E151)+SUM(AD135:AH135)+SUM(AD138:AH138)</f>
        <v>0</v>
      </c>
      <c r="F152" s="135"/>
      <c r="G152" s="45"/>
      <c r="H152" s="45"/>
      <c r="I152" s="45"/>
      <c r="J152" s="45"/>
      <c r="K152" s="45"/>
      <c r="L152" s="143">
        <f>SUM(F148:L148)+SUM(F151:L151)</f>
        <v>0</v>
      </c>
      <c r="M152" s="135"/>
      <c r="N152" s="45"/>
      <c r="O152" s="45"/>
      <c r="P152" s="45"/>
      <c r="Q152" s="45"/>
      <c r="R152" s="45"/>
      <c r="S152" s="143">
        <f>SUM(M148:S148)+SUM(M151:S151)</f>
        <v>0</v>
      </c>
      <c r="T152" s="135"/>
      <c r="U152" s="45"/>
      <c r="V152" s="45"/>
      <c r="W152" s="45"/>
      <c r="X152" s="45"/>
      <c r="Y152" s="45"/>
      <c r="Z152" s="143">
        <f>SUM(T148:Z148)+SUM(T151:Z151)</f>
        <v>0</v>
      </c>
      <c r="AA152" s="135"/>
      <c r="AB152" s="45"/>
      <c r="AC152" s="45"/>
      <c r="AD152" s="45"/>
      <c r="AE152" s="45"/>
      <c r="AF152" s="45"/>
      <c r="AG152" s="143">
        <f>SUM(AA148:AG148)+SUM(AA151:AG151)</f>
        <v>0</v>
      </c>
      <c r="AH152" s="110"/>
      <c r="AI152" s="50">
        <f>E152+L152+S152+Z152+AG152</f>
        <v>0</v>
      </c>
      <c r="AJ152" s="6"/>
      <c r="AK152" s="225" t="s">
        <v>169</v>
      </c>
      <c r="AL152" s="228" t="s">
        <v>170</v>
      </c>
      <c r="AM152" s="25">
        <f>(AM148*8.2)/100*C11</f>
        <v>164</v>
      </c>
      <c r="AN152" s="57" t="s">
        <v>5</v>
      </c>
    </row>
    <row r="153" spans="1:40" ht="25.5" customHeight="1" x14ac:dyDescent="0.25">
      <c r="A153" s="1">
        <v>6</v>
      </c>
      <c r="B153" s="98" t="s">
        <v>49</v>
      </c>
      <c r="C153" s="80"/>
      <c r="D153" s="45"/>
      <c r="E153" s="143">
        <f>SUM(D148:E148)+SUM(D150:E151)+SUM(AD135:AH135)+SUM(AD137:AH138)</f>
        <v>0</v>
      </c>
      <c r="F153" s="135"/>
      <c r="G153" s="45"/>
      <c r="H153" s="45"/>
      <c r="I153" s="45"/>
      <c r="J153" s="45"/>
      <c r="K153" s="45"/>
      <c r="L153" s="143">
        <f>SUM(F148:L148)+SUM(F150:L151)</f>
        <v>0</v>
      </c>
      <c r="M153" s="135"/>
      <c r="N153" s="45"/>
      <c r="O153" s="45"/>
      <c r="P153" s="45"/>
      <c r="Q153" s="45"/>
      <c r="R153" s="45"/>
      <c r="S153" s="143">
        <f>SUM(M148:S148)+SUM(M150:S151)</f>
        <v>0</v>
      </c>
      <c r="T153" s="135"/>
      <c r="U153" s="45"/>
      <c r="V153" s="45"/>
      <c r="W153" s="45"/>
      <c r="X153" s="45"/>
      <c r="Y153" s="45"/>
      <c r="Z153" s="143">
        <f>SUM(T148:Z148)+SUM(T150:Z151)</f>
        <v>0</v>
      </c>
      <c r="AA153" s="135"/>
      <c r="AB153" s="45"/>
      <c r="AC153" s="45"/>
      <c r="AD153" s="45"/>
      <c r="AE153" s="45"/>
      <c r="AF153" s="45"/>
      <c r="AG153" s="143">
        <f>SUM(AA148:AG148)+SUM(AA150:AG151)</f>
        <v>0</v>
      </c>
      <c r="AH153" s="110"/>
      <c r="AI153" s="50">
        <f>E153+L153+S153+Z153+AG153</f>
        <v>0</v>
      </c>
      <c r="AJ153" s="6"/>
      <c r="AK153" s="226"/>
      <c r="AL153" s="229"/>
      <c r="AM153" s="55"/>
      <c r="AN153" s="59">
        <f>AK148-AM152</f>
        <v>-164</v>
      </c>
    </row>
    <row r="154" spans="1:40" ht="25.5" customHeight="1" x14ac:dyDescent="0.25">
      <c r="A154" s="1">
        <v>7</v>
      </c>
      <c r="B154" s="98" t="s">
        <v>50</v>
      </c>
      <c r="C154" s="81"/>
      <c r="D154" s="45"/>
      <c r="E154" s="49"/>
      <c r="F154" s="135"/>
      <c r="G154" s="45"/>
      <c r="H154" s="45"/>
      <c r="I154" s="45"/>
      <c r="J154" s="45"/>
      <c r="K154" s="45"/>
      <c r="L154" s="49"/>
      <c r="M154" s="135"/>
      <c r="N154" s="45"/>
      <c r="O154" s="45"/>
      <c r="P154" s="45"/>
      <c r="Q154" s="45"/>
      <c r="R154" s="45"/>
      <c r="S154" s="49"/>
      <c r="T154" s="135"/>
      <c r="U154" s="45"/>
      <c r="V154" s="45"/>
      <c r="W154" s="45"/>
      <c r="X154" s="45"/>
      <c r="Y154" s="45"/>
      <c r="Z154" s="49"/>
      <c r="AA154" s="135"/>
      <c r="AB154" s="45"/>
      <c r="AC154" s="45"/>
      <c r="AD154" s="45"/>
      <c r="AE154" s="45"/>
      <c r="AF154" s="45"/>
      <c r="AG154" s="49"/>
      <c r="AH154" s="110"/>
      <c r="AI154" s="195"/>
      <c r="AJ154" s="6"/>
      <c r="AK154" s="226"/>
      <c r="AL154" s="229"/>
      <c r="AM154" s="55"/>
      <c r="AN154" s="34"/>
    </row>
    <row r="155" spans="1:40" ht="25.5" customHeight="1" x14ac:dyDescent="0.25">
      <c r="A155" s="1">
        <v>8</v>
      </c>
      <c r="B155" s="90" t="s">
        <v>51</v>
      </c>
      <c r="C155" s="81" t="s">
        <v>3</v>
      </c>
      <c r="D155" s="84"/>
      <c r="E155" s="146">
        <f>SUM(D155)+SUM(AD142:AH142)</f>
        <v>0</v>
      </c>
      <c r="F155" s="136"/>
      <c r="G155" s="84"/>
      <c r="H155" s="84"/>
      <c r="I155" s="84"/>
      <c r="J155" s="84"/>
      <c r="K155" s="84"/>
      <c r="L155" s="146">
        <f>SUM(F155:K155)</f>
        <v>0</v>
      </c>
      <c r="M155" s="136"/>
      <c r="N155" s="84"/>
      <c r="O155" s="84"/>
      <c r="P155" s="84"/>
      <c r="Q155" s="84"/>
      <c r="R155" s="84"/>
      <c r="S155" s="146">
        <f>SUM(M155:R155)</f>
        <v>0</v>
      </c>
      <c r="T155" s="136"/>
      <c r="U155" s="84"/>
      <c r="V155" s="84"/>
      <c r="W155" s="84"/>
      <c r="X155" s="84"/>
      <c r="Y155" s="84"/>
      <c r="Z155" s="146">
        <f>SUM(T155:Y155)</f>
        <v>0</v>
      </c>
      <c r="AA155" s="136"/>
      <c r="AB155" s="84"/>
      <c r="AC155" s="84"/>
      <c r="AD155" s="84"/>
      <c r="AE155" s="84"/>
      <c r="AF155" s="84"/>
      <c r="AG155" s="146">
        <f>SUM(AA155:AF155)</f>
        <v>0</v>
      </c>
      <c r="AH155" s="111"/>
      <c r="AI155" s="50">
        <f>E155+L155+S155+Z155+AG155</f>
        <v>0</v>
      </c>
      <c r="AJ155" s="6"/>
      <c r="AK155" s="226"/>
      <c r="AL155" s="229"/>
      <c r="AM155" s="55"/>
      <c r="AN155" s="239" t="s">
        <v>186</v>
      </c>
    </row>
    <row r="156" spans="1:40" ht="25.5" customHeight="1" x14ac:dyDescent="0.25">
      <c r="A156" s="1">
        <v>9</v>
      </c>
      <c r="B156" s="90" t="s">
        <v>52</v>
      </c>
      <c r="C156" s="81" t="s">
        <v>3</v>
      </c>
      <c r="D156" s="84"/>
      <c r="E156" s="146">
        <f>SUM(D156)+SUM(AD143:AH143)</f>
        <v>0</v>
      </c>
      <c r="F156" s="136"/>
      <c r="G156" s="84"/>
      <c r="H156" s="84"/>
      <c r="I156" s="84"/>
      <c r="J156" s="84"/>
      <c r="K156" s="84"/>
      <c r="L156" s="146">
        <f>SUM(F156:K156)</f>
        <v>0</v>
      </c>
      <c r="M156" s="136"/>
      <c r="N156" s="84"/>
      <c r="O156" s="84"/>
      <c r="P156" s="84"/>
      <c r="Q156" s="84"/>
      <c r="R156" s="84"/>
      <c r="S156" s="146">
        <f>SUM(M156:R156)</f>
        <v>0</v>
      </c>
      <c r="T156" s="136"/>
      <c r="U156" s="84"/>
      <c r="V156" s="84"/>
      <c r="W156" s="84"/>
      <c r="X156" s="84"/>
      <c r="Y156" s="84"/>
      <c r="Z156" s="146">
        <f>SUM(T156:Y156)</f>
        <v>0</v>
      </c>
      <c r="AA156" s="136"/>
      <c r="AB156" s="84"/>
      <c r="AC156" s="84"/>
      <c r="AD156" s="84"/>
      <c r="AE156" s="84"/>
      <c r="AF156" s="84"/>
      <c r="AG156" s="146">
        <f>SUM(AA156:AF156)</f>
        <v>0</v>
      </c>
      <c r="AH156" s="111"/>
      <c r="AI156" s="50">
        <f>E156+L156+S156+Z156+AG156</f>
        <v>0</v>
      </c>
      <c r="AJ156" s="6"/>
      <c r="AK156" s="227"/>
      <c r="AL156" s="230"/>
      <c r="AM156" s="55"/>
      <c r="AN156" s="240"/>
    </row>
    <row r="157" spans="1:40" ht="25.5" customHeight="1" thickBot="1" x14ac:dyDescent="0.3">
      <c r="A157" s="1">
        <v>10</v>
      </c>
      <c r="B157" s="99" t="s">
        <v>53</v>
      </c>
      <c r="C157" s="82" t="s">
        <v>3</v>
      </c>
      <c r="D157" s="51"/>
      <c r="E157" s="146">
        <f t="shared" ref="E157" si="76">SUM(D157)+SUM(AD144:AH144)</f>
        <v>0</v>
      </c>
      <c r="F157" s="137"/>
      <c r="G157" s="51"/>
      <c r="H157" s="51"/>
      <c r="I157" s="51"/>
      <c r="J157" s="51"/>
      <c r="K157" s="51"/>
      <c r="L157" s="147">
        <f>SUM(F157:K157)</f>
        <v>0</v>
      </c>
      <c r="M157" s="137"/>
      <c r="N157" s="51"/>
      <c r="O157" s="51"/>
      <c r="P157" s="51"/>
      <c r="Q157" s="51"/>
      <c r="R157" s="51"/>
      <c r="S157" s="147">
        <f>SUM(M157:R157)</f>
        <v>0</v>
      </c>
      <c r="T157" s="137"/>
      <c r="U157" s="51"/>
      <c r="V157" s="51"/>
      <c r="W157" s="51"/>
      <c r="X157" s="51"/>
      <c r="Y157" s="51"/>
      <c r="Z157" s="147">
        <f>SUM(T157:Y157)</f>
        <v>0</v>
      </c>
      <c r="AA157" s="137"/>
      <c r="AB157" s="51"/>
      <c r="AC157" s="51"/>
      <c r="AD157" s="51"/>
      <c r="AE157" s="51"/>
      <c r="AF157" s="51"/>
      <c r="AG157" s="147">
        <f>SUM(AA157:AF157)</f>
        <v>0</v>
      </c>
      <c r="AH157" s="112"/>
      <c r="AI157" s="50">
        <f>E157+L157+S157+Z157+AG157</f>
        <v>0</v>
      </c>
      <c r="AJ157" s="6"/>
      <c r="AK157" s="38">
        <f>AK95+AK108+AK121+AK135+AK148+AK81+AK68+AK55+AK41+AK28+AK15</f>
        <v>0</v>
      </c>
      <c r="AL157" s="39">
        <f>AM99+AM112+AM125+AM139+AM152+AM85+AM72+AM59+AM45+AM32+AM19</f>
        <v>1951.6000000000001</v>
      </c>
      <c r="AM157" s="40"/>
      <c r="AN157" s="41">
        <f>AK157-AL157+$AN$15</f>
        <v>-1951.6000000000001</v>
      </c>
    </row>
    <row r="158" spans="1:40" ht="13.5" thickBot="1" x14ac:dyDescent="0.3">
      <c r="B158" s="141"/>
      <c r="C158" s="12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42"/>
      <c r="AK158" s="93"/>
      <c r="AL158" s="93"/>
    </row>
    <row r="159" spans="1:40" ht="13.5" customHeight="1" thickBot="1" x14ac:dyDescent="0.3">
      <c r="B159" s="231" t="s">
        <v>63</v>
      </c>
      <c r="C159" s="233" t="s">
        <v>64</v>
      </c>
      <c r="D159" s="15" t="s">
        <v>114</v>
      </c>
      <c r="E159" s="15"/>
      <c r="F159" s="15"/>
      <c r="G159" s="15"/>
      <c r="H159" s="15"/>
      <c r="I159" s="15"/>
      <c r="J159" s="43"/>
      <c r="K159" s="15" t="s">
        <v>115</v>
      </c>
      <c r="L159" s="15"/>
      <c r="M159" s="15"/>
      <c r="N159" s="15"/>
      <c r="O159" s="15"/>
      <c r="P159" s="15"/>
      <c r="Q159" s="15"/>
      <c r="R159" s="14" t="s">
        <v>116</v>
      </c>
      <c r="S159" s="15"/>
      <c r="T159" s="15"/>
      <c r="U159" s="15"/>
      <c r="V159" s="15"/>
      <c r="W159" s="15"/>
      <c r="X159" s="43"/>
      <c r="Y159" s="15" t="s">
        <v>117</v>
      </c>
      <c r="Z159" s="15"/>
      <c r="AA159" s="15"/>
      <c r="AB159" s="15"/>
      <c r="AC159" s="15"/>
      <c r="AD159" s="15"/>
      <c r="AE159" s="15"/>
      <c r="AF159" s="14" t="s">
        <v>65</v>
      </c>
      <c r="AG159" s="15"/>
      <c r="AH159" s="43"/>
      <c r="AI159" s="70" t="s">
        <v>0</v>
      </c>
      <c r="AJ159" s="6"/>
      <c r="AK159" s="211" t="s">
        <v>171</v>
      </c>
      <c r="AL159" s="212"/>
      <c r="AM159" s="215" t="s">
        <v>120</v>
      </c>
      <c r="AN159" s="236"/>
    </row>
    <row r="160" spans="1:40" ht="13.5" thickBot="1" x14ac:dyDescent="0.3">
      <c r="B160" s="232"/>
      <c r="C160" s="234"/>
      <c r="D160" s="166">
        <v>1</v>
      </c>
      <c r="E160" s="19">
        <v>2</v>
      </c>
      <c r="F160" s="19">
        <v>3</v>
      </c>
      <c r="G160" s="19">
        <v>4</v>
      </c>
      <c r="H160" s="19">
        <v>5</v>
      </c>
      <c r="I160" s="19">
        <v>6</v>
      </c>
      <c r="J160" s="44">
        <v>7</v>
      </c>
      <c r="K160" s="166">
        <v>8</v>
      </c>
      <c r="L160" s="19">
        <v>9</v>
      </c>
      <c r="M160" s="19">
        <v>10</v>
      </c>
      <c r="N160" s="19">
        <v>11</v>
      </c>
      <c r="O160" s="19">
        <v>12</v>
      </c>
      <c r="P160" s="19">
        <v>13</v>
      </c>
      <c r="Q160" s="159">
        <v>14</v>
      </c>
      <c r="R160" s="167">
        <v>15</v>
      </c>
      <c r="S160" s="19">
        <v>16</v>
      </c>
      <c r="T160" s="19">
        <v>17</v>
      </c>
      <c r="U160" s="19">
        <v>18</v>
      </c>
      <c r="V160" s="19">
        <v>19</v>
      </c>
      <c r="W160" s="19">
        <v>20</v>
      </c>
      <c r="X160" s="44">
        <v>21</v>
      </c>
      <c r="Y160" s="166">
        <v>22</v>
      </c>
      <c r="Z160" s="19">
        <v>23</v>
      </c>
      <c r="AA160" s="19">
        <v>24</v>
      </c>
      <c r="AB160" s="19">
        <v>25</v>
      </c>
      <c r="AC160" s="19">
        <v>26</v>
      </c>
      <c r="AD160" s="19">
        <v>27</v>
      </c>
      <c r="AE160" s="159">
        <v>28</v>
      </c>
      <c r="AF160" s="167">
        <v>29</v>
      </c>
      <c r="AG160" s="19">
        <v>30</v>
      </c>
      <c r="AH160" s="44">
        <v>31</v>
      </c>
      <c r="AI160" s="71"/>
      <c r="AJ160" s="6"/>
      <c r="AK160" s="213"/>
      <c r="AL160" s="214"/>
      <c r="AM160" s="216"/>
      <c r="AN160" s="237"/>
    </row>
    <row r="161" spans="1:40" s="3" customFormat="1" ht="25.5" customHeight="1" x14ac:dyDescent="0.25">
      <c r="A161" s="1">
        <v>1</v>
      </c>
      <c r="B161" s="97" t="s">
        <v>44</v>
      </c>
      <c r="C161" s="21" t="s">
        <v>1</v>
      </c>
      <c r="D161" s="130"/>
      <c r="E161" s="23"/>
      <c r="F161" s="23"/>
      <c r="G161" s="23"/>
      <c r="H161" s="23"/>
      <c r="I161" s="46"/>
      <c r="J161" s="48"/>
      <c r="K161" s="130"/>
      <c r="L161" s="23"/>
      <c r="M161" s="23"/>
      <c r="N161" s="23"/>
      <c r="O161" s="23"/>
      <c r="P161" s="46"/>
      <c r="Q161" s="48"/>
      <c r="R161" s="130"/>
      <c r="S161" s="23"/>
      <c r="T161" s="23"/>
      <c r="U161" s="23"/>
      <c r="V161" s="23"/>
      <c r="W161" s="46"/>
      <c r="X161" s="48"/>
      <c r="Y161" s="130"/>
      <c r="Z161" s="23"/>
      <c r="AA161" s="23"/>
      <c r="AB161" s="23"/>
      <c r="AC161" s="23"/>
      <c r="AD161" s="46"/>
      <c r="AE161" s="48"/>
      <c r="AF161" s="130"/>
      <c r="AG161" s="23"/>
      <c r="AH161" s="23"/>
      <c r="AI161" s="86">
        <f>SUM(D161:AH161)</f>
        <v>0</v>
      </c>
      <c r="AJ161" s="6"/>
      <c r="AK161" s="219">
        <f>AI161+AI163+AI168+AI169+AI170+AI164</f>
        <v>0</v>
      </c>
      <c r="AL161" s="220"/>
      <c r="AM161" s="65">
        <v>23</v>
      </c>
      <c r="AN161" s="237"/>
    </row>
    <row r="162" spans="1:40" s="3" customFormat="1" ht="25.5" customHeight="1" x14ac:dyDescent="0.25">
      <c r="A162" s="1">
        <v>2</v>
      </c>
      <c r="B162" s="98" t="s">
        <v>45</v>
      </c>
      <c r="C162" s="21" t="s">
        <v>2</v>
      </c>
      <c r="D162" s="135"/>
      <c r="E162" s="45"/>
      <c r="F162" s="45"/>
      <c r="G162" s="45"/>
      <c r="H162" s="45"/>
      <c r="I162" s="45"/>
      <c r="J162" s="49"/>
      <c r="K162" s="135"/>
      <c r="L162" s="45"/>
      <c r="M162" s="45"/>
      <c r="N162" s="45"/>
      <c r="O162" s="45"/>
      <c r="P162" s="45"/>
      <c r="Q162" s="49"/>
      <c r="R162" s="135"/>
      <c r="S162" s="45"/>
      <c r="T162" s="45"/>
      <c r="U162" s="45"/>
      <c r="V162" s="45"/>
      <c r="W162" s="45"/>
      <c r="X162" s="49"/>
      <c r="Y162" s="135"/>
      <c r="Z162" s="45"/>
      <c r="AA162" s="45"/>
      <c r="AB162" s="45"/>
      <c r="AC162" s="45"/>
      <c r="AD162" s="45"/>
      <c r="AE162" s="49"/>
      <c r="AF162" s="135"/>
      <c r="AG162" s="45"/>
      <c r="AH162" s="45"/>
      <c r="AI162" s="87">
        <f>SUM(D162:AH162)</f>
        <v>0</v>
      </c>
      <c r="AJ162" s="6"/>
      <c r="AK162" s="221"/>
      <c r="AL162" s="222"/>
      <c r="AM162" s="62"/>
      <c r="AN162" s="237"/>
    </row>
    <row r="163" spans="1:40" s="3" customFormat="1" ht="25.5" customHeight="1" x14ac:dyDescent="0.25">
      <c r="A163" s="1">
        <v>3</v>
      </c>
      <c r="B163" s="98" t="s">
        <v>46</v>
      </c>
      <c r="C163" s="28">
        <v>9.4</v>
      </c>
      <c r="D163" s="135">
        <f t="shared" ref="D163" si="77">IF(D162&gt;0.51,D162-0.5,0)</f>
        <v>0</v>
      </c>
      <c r="E163" s="45">
        <f>IF(E162&gt;0.51,E162-0.5,0)</f>
        <v>0</v>
      </c>
      <c r="F163" s="45">
        <f t="shared" ref="F163:K163" si="78">IF(F162&gt;0.51,F162-0.5,0)</f>
        <v>0</v>
      </c>
      <c r="G163" s="45">
        <f t="shared" si="78"/>
        <v>0</v>
      </c>
      <c r="H163" s="45">
        <f t="shared" si="78"/>
        <v>0</v>
      </c>
      <c r="I163" s="45">
        <f t="shared" si="78"/>
        <v>0</v>
      </c>
      <c r="J163" s="49">
        <f t="shared" si="78"/>
        <v>0</v>
      </c>
      <c r="K163" s="135">
        <f t="shared" si="78"/>
        <v>0</v>
      </c>
      <c r="L163" s="45">
        <f>IF(L162&gt;0.51,L162-0.5,0)</f>
        <v>0</v>
      </c>
      <c r="M163" s="45">
        <f t="shared" ref="M163:R163" si="79">IF(M162&gt;0.51,M162-0.5,0)</f>
        <v>0</v>
      </c>
      <c r="N163" s="45">
        <f t="shared" si="79"/>
        <v>0</v>
      </c>
      <c r="O163" s="45">
        <f t="shared" si="79"/>
        <v>0</v>
      </c>
      <c r="P163" s="45">
        <f t="shared" si="79"/>
        <v>0</v>
      </c>
      <c r="Q163" s="49">
        <f t="shared" si="79"/>
        <v>0</v>
      </c>
      <c r="R163" s="135">
        <f t="shared" si="79"/>
        <v>0</v>
      </c>
      <c r="S163" s="45">
        <f>IF(S162&gt;0.51,S162-0.5,0)</f>
        <v>0</v>
      </c>
      <c r="T163" s="45">
        <f t="shared" ref="T163:Y163" si="80">IF(T162&gt;0.51,T162-0.5,0)</f>
        <v>0</v>
      </c>
      <c r="U163" s="45">
        <f t="shared" si="80"/>
        <v>0</v>
      </c>
      <c r="V163" s="45">
        <f t="shared" si="80"/>
        <v>0</v>
      </c>
      <c r="W163" s="45">
        <f t="shared" si="80"/>
        <v>0</v>
      </c>
      <c r="X163" s="49">
        <f t="shared" si="80"/>
        <v>0</v>
      </c>
      <c r="Y163" s="135">
        <f t="shared" si="80"/>
        <v>0</v>
      </c>
      <c r="Z163" s="45">
        <f>IF(Z162&gt;0.51,Z162-0.5,0)</f>
        <v>0</v>
      </c>
      <c r="AA163" s="45">
        <f t="shared" ref="AA163:AF163" si="81">IF(AA162&gt;0.51,AA162-0.5,0)</f>
        <v>0</v>
      </c>
      <c r="AB163" s="45">
        <f t="shared" si="81"/>
        <v>0</v>
      </c>
      <c r="AC163" s="45">
        <f t="shared" si="81"/>
        <v>0</v>
      </c>
      <c r="AD163" s="45">
        <f t="shared" si="81"/>
        <v>0</v>
      </c>
      <c r="AE163" s="49">
        <f t="shared" si="81"/>
        <v>0</v>
      </c>
      <c r="AF163" s="135">
        <f t="shared" si="81"/>
        <v>0</v>
      </c>
      <c r="AG163" s="45">
        <f>IF(AG162&gt;0.51,AG162-0.5,0)</f>
        <v>0</v>
      </c>
      <c r="AH163" s="45">
        <f t="shared" ref="AH163" si="82">IF(AH162&gt;0.51,AH162-0.5,0)</f>
        <v>0</v>
      </c>
      <c r="AI163" s="87">
        <f>SUM(D163:AH163)</f>
        <v>0</v>
      </c>
      <c r="AJ163" s="6"/>
      <c r="AK163" s="221"/>
      <c r="AL163" s="222"/>
      <c r="AM163" s="62"/>
      <c r="AN163" s="237"/>
    </row>
    <row r="164" spans="1:40" s="3" customFormat="1" ht="25.5" customHeight="1" x14ac:dyDescent="0.25">
      <c r="A164" s="1">
        <v>4</v>
      </c>
      <c r="B164" s="98" t="s">
        <v>47</v>
      </c>
      <c r="C164" s="28" t="s">
        <v>1</v>
      </c>
      <c r="D164" s="135"/>
      <c r="E164" s="45"/>
      <c r="F164" s="45"/>
      <c r="G164" s="45"/>
      <c r="H164" s="45"/>
      <c r="I164" s="45"/>
      <c r="J164" s="49"/>
      <c r="K164" s="135"/>
      <c r="L164" s="45"/>
      <c r="M164" s="45"/>
      <c r="N164" s="45"/>
      <c r="O164" s="45"/>
      <c r="P164" s="45"/>
      <c r="Q164" s="49"/>
      <c r="R164" s="135"/>
      <c r="S164" s="45"/>
      <c r="T164" s="45"/>
      <c r="U164" s="45"/>
      <c r="V164" s="45"/>
      <c r="W164" s="45"/>
      <c r="X164" s="49"/>
      <c r="Y164" s="135"/>
      <c r="Z164" s="45"/>
      <c r="AA164" s="45"/>
      <c r="AB164" s="45"/>
      <c r="AC164" s="45"/>
      <c r="AD164" s="45"/>
      <c r="AE164" s="49"/>
      <c r="AF164" s="135"/>
      <c r="AG164" s="45"/>
      <c r="AH164" s="45"/>
      <c r="AI164" s="87">
        <f>SUM(D164:AH164)</f>
        <v>0</v>
      </c>
      <c r="AJ164" s="6"/>
      <c r="AK164" s="223"/>
      <c r="AL164" s="224"/>
      <c r="AM164" s="29" t="s">
        <v>172</v>
      </c>
      <c r="AN164" s="238"/>
    </row>
    <row r="165" spans="1:40" ht="25.5" customHeight="1" x14ac:dyDescent="0.25">
      <c r="A165" s="1">
        <v>5</v>
      </c>
      <c r="B165" s="98" t="s">
        <v>48</v>
      </c>
      <c r="C165" s="28"/>
      <c r="D165" s="135"/>
      <c r="E165" s="45"/>
      <c r="F165" s="45"/>
      <c r="G165" s="45"/>
      <c r="H165" s="45"/>
      <c r="I165" s="45"/>
      <c r="J165" s="143">
        <f>SUM(D161:J161)+SUM(D164:J164)</f>
        <v>0</v>
      </c>
      <c r="K165" s="135"/>
      <c r="L165" s="45"/>
      <c r="M165" s="45"/>
      <c r="N165" s="45"/>
      <c r="O165" s="45"/>
      <c r="P165" s="45"/>
      <c r="Q165" s="143">
        <f>SUM(K161:Q161)+SUM(K164:Q164)</f>
        <v>0</v>
      </c>
      <c r="R165" s="135"/>
      <c r="S165" s="45"/>
      <c r="T165" s="45"/>
      <c r="U165" s="45"/>
      <c r="V165" s="45"/>
      <c r="W165" s="45"/>
      <c r="X165" s="143">
        <f>SUM(R161:X161)+SUM(R164:X164)</f>
        <v>0</v>
      </c>
      <c r="Y165" s="135"/>
      <c r="Z165" s="45"/>
      <c r="AA165" s="45"/>
      <c r="AB165" s="45"/>
      <c r="AC165" s="45"/>
      <c r="AD165" s="45"/>
      <c r="AE165" s="143">
        <f>SUM(Y161:AE161)+SUM(Y164:AE164)</f>
        <v>0</v>
      </c>
      <c r="AF165" s="135"/>
      <c r="AG165" s="45"/>
      <c r="AH165" s="45"/>
      <c r="AI165" s="87">
        <f>J165+Q165+X165+AE165</f>
        <v>0</v>
      </c>
      <c r="AJ165" s="6"/>
      <c r="AK165" s="225" t="s">
        <v>173</v>
      </c>
      <c r="AL165" s="228" t="s">
        <v>174</v>
      </c>
      <c r="AM165" s="25">
        <f>(AM161*8.2)/100*C11</f>
        <v>188.6</v>
      </c>
      <c r="AN165" s="201" t="s">
        <v>175</v>
      </c>
    </row>
    <row r="166" spans="1:40" ht="25.5" customHeight="1" x14ac:dyDescent="0.25">
      <c r="A166" s="1">
        <v>6</v>
      </c>
      <c r="B166" s="98" t="s">
        <v>49</v>
      </c>
      <c r="C166" s="30"/>
      <c r="D166" s="135"/>
      <c r="E166" s="45"/>
      <c r="F166" s="45"/>
      <c r="G166" s="45"/>
      <c r="H166" s="45"/>
      <c r="I166" s="45"/>
      <c r="J166" s="143">
        <f>SUM(D161:J161)+SUM(D163:J164)</f>
        <v>0</v>
      </c>
      <c r="K166" s="135"/>
      <c r="L166" s="45"/>
      <c r="M166" s="45"/>
      <c r="N166" s="45"/>
      <c r="O166" s="45"/>
      <c r="P166" s="45"/>
      <c r="Q166" s="143">
        <f>SUM(K161:Q161)+SUM(K163:Q164)</f>
        <v>0</v>
      </c>
      <c r="R166" s="135"/>
      <c r="S166" s="45"/>
      <c r="T166" s="45"/>
      <c r="U166" s="45"/>
      <c r="V166" s="45"/>
      <c r="W166" s="45"/>
      <c r="X166" s="143">
        <f>SUM(R161:X161)+SUM(R163:X164)</f>
        <v>0</v>
      </c>
      <c r="Y166" s="135"/>
      <c r="Z166" s="45"/>
      <c r="AA166" s="45"/>
      <c r="AB166" s="45"/>
      <c r="AC166" s="45"/>
      <c r="AD166" s="45"/>
      <c r="AE166" s="143">
        <f>SUM(Y161:AE161)+SUM(Y163:AE164)</f>
        <v>0</v>
      </c>
      <c r="AF166" s="135"/>
      <c r="AG166" s="45"/>
      <c r="AH166" s="45"/>
      <c r="AI166" s="87">
        <f>J166+Q166+X166+AE166</f>
        <v>0</v>
      </c>
      <c r="AJ166" s="6"/>
      <c r="AK166" s="226"/>
      <c r="AL166" s="229"/>
      <c r="AM166" s="55"/>
      <c r="AN166" s="59">
        <f>AK161-AM165</f>
        <v>-188.6</v>
      </c>
    </row>
    <row r="167" spans="1:40" ht="25.5" customHeight="1" x14ac:dyDescent="0.25">
      <c r="A167" s="1">
        <v>7</v>
      </c>
      <c r="B167" s="98" t="s">
        <v>50</v>
      </c>
      <c r="C167" s="31"/>
      <c r="D167" s="138"/>
      <c r="E167" s="45"/>
      <c r="F167" s="92"/>
      <c r="G167" s="45"/>
      <c r="H167" s="45"/>
      <c r="I167" s="45"/>
      <c r="J167" s="49"/>
      <c r="K167" s="138"/>
      <c r="L167" s="45"/>
      <c r="M167" s="92"/>
      <c r="N167" s="45"/>
      <c r="O167" s="45"/>
      <c r="P167" s="45"/>
      <c r="Q167" s="49"/>
      <c r="R167" s="138"/>
      <c r="S167" s="45"/>
      <c r="T167" s="92"/>
      <c r="U167" s="45"/>
      <c r="V167" s="45"/>
      <c r="W167" s="45"/>
      <c r="X167" s="49"/>
      <c r="Y167" s="138"/>
      <c r="Z167" s="45"/>
      <c r="AA167" s="92"/>
      <c r="AB167" s="45"/>
      <c r="AC167" s="45"/>
      <c r="AD167" s="45"/>
      <c r="AE167" s="49"/>
      <c r="AF167" s="138"/>
      <c r="AG167" s="45"/>
      <c r="AH167" s="92"/>
      <c r="AI167" s="196"/>
      <c r="AJ167" s="6"/>
      <c r="AK167" s="226"/>
      <c r="AL167" s="229"/>
      <c r="AM167" s="55"/>
      <c r="AN167" s="34"/>
    </row>
    <row r="168" spans="1:40" ht="25.5" customHeight="1" x14ac:dyDescent="0.25">
      <c r="A168" s="1">
        <v>8</v>
      </c>
      <c r="B168" s="90" t="s">
        <v>51</v>
      </c>
      <c r="C168" s="31" t="s">
        <v>3</v>
      </c>
      <c r="D168" s="136"/>
      <c r="E168" s="84"/>
      <c r="F168" s="84"/>
      <c r="G168" s="84"/>
      <c r="H168" s="84"/>
      <c r="I168" s="84"/>
      <c r="J168" s="146">
        <f>SUM(D168:I168)</f>
        <v>0</v>
      </c>
      <c r="K168" s="136"/>
      <c r="L168" s="84"/>
      <c r="M168" s="84"/>
      <c r="N168" s="84"/>
      <c r="O168" s="84"/>
      <c r="P168" s="84"/>
      <c r="Q168" s="146">
        <f>SUM(K168:P168)</f>
        <v>0</v>
      </c>
      <c r="R168" s="136"/>
      <c r="S168" s="84"/>
      <c r="T168" s="84"/>
      <c r="U168" s="84"/>
      <c r="V168" s="84"/>
      <c r="W168" s="84"/>
      <c r="X168" s="146">
        <f>SUM(R168:W168)</f>
        <v>0</v>
      </c>
      <c r="Y168" s="136"/>
      <c r="Z168" s="84"/>
      <c r="AA168" s="84"/>
      <c r="AB168" s="84"/>
      <c r="AC168" s="84"/>
      <c r="AD168" s="84"/>
      <c r="AE168" s="146">
        <f>SUM(Y168:AD168)</f>
        <v>0</v>
      </c>
      <c r="AF168" s="136"/>
      <c r="AG168" s="84"/>
      <c r="AH168" s="84"/>
      <c r="AI168" s="87">
        <f>J168+Q168+X168+AE168</f>
        <v>0</v>
      </c>
      <c r="AJ168" s="6"/>
      <c r="AK168" s="226"/>
      <c r="AL168" s="229"/>
      <c r="AM168" s="55"/>
      <c r="AN168" s="239" t="s">
        <v>187</v>
      </c>
    </row>
    <row r="169" spans="1:40" ht="25.5" customHeight="1" x14ac:dyDescent="0.25">
      <c r="A169" s="1">
        <v>9</v>
      </c>
      <c r="B169" s="90" t="s">
        <v>52</v>
      </c>
      <c r="C169" s="31" t="s">
        <v>3</v>
      </c>
      <c r="D169" s="136"/>
      <c r="E169" s="84"/>
      <c r="F169" s="84"/>
      <c r="G169" s="84"/>
      <c r="H169" s="84"/>
      <c r="I169" s="84"/>
      <c r="J169" s="146">
        <f>SUM(D169:I169)</f>
        <v>0</v>
      </c>
      <c r="K169" s="136"/>
      <c r="L169" s="84"/>
      <c r="M169" s="84"/>
      <c r="N169" s="84"/>
      <c r="O169" s="84"/>
      <c r="P169" s="84"/>
      <c r="Q169" s="146">
        <f>SUM(K169:P169)</f>
        <v>0</v>
      </c>
      <c r="R169" s="136"/>
      <c r="S169" s="84"/>
      <c r="T169" s="84"/>
      <c r="U169" s="84"/>
      <c r="V169" s="84"/>
      <c r="W169" s="84"/>
      <c r="X169" s="146">
        <f>SUM(R169:W169)</f>
        <v>0</v>
      </c>
      <c r="Y169" s="136"/>
      <c r="Z169" s="84"/>
      <c r="AA169" s="84"/>
      <c r="AB169" s="84"/>
      <c r="AC169" s="84"/>
      <c r="AD169" s="84"/>
      <c r="AE169" s="146">
        <f>SUM(Y169:AD169)</f>
        <v>0</v>
      </c>
      <c r="AF169" s="136"/>
      <c r="AG169" s="84"/>
      <c r="AH169" s="84"/>
      <c r="AI169" s="87">
        <f>J169+Q169+X169+AE169</f>
        <v>0</v>
      </c>
      <c r="AJ169" s="6"/>
      <c r="AK169" s="227"/>
      <c r="AL169" s="230"/>
      <c r="AM169" s="55"/>
      <c r="AN169" s="240"/>
    </row>
    <row r="170" spans="1:40" ht="25.5" customHeight="1" thickBot="1" x14ac:dyDescent="0.3">
      <c r="A170" s="1">
        <v>10</v>
      </c>
      <c r="B170" s="99" t="s">
        <v>53</v>
      </c>
      <c r="C170" s="35" t="s">
        <v>3</v>
      </c>
      <c r="D170" s="137"/>
      <c r="E170" s="51"/>
      <c r="F170" s="51"/>
      <c r="G170" s="51"/>
      <c r="H170" s="51"/>
      <c r="I170" s="51"/>
      <c r="J170" s="147">
        <f>SUM(D170:I170)</f>
        <v>0</v>
      </c>
      <c r="K170" s="137"/>
      <c r="L170" s="51"/>
      <c r="M170" s="51"/>
      <c r="N170" s="51"/>
      <c r="O170" s="51"/>
      <c r="P170" s="51"/>
      <c r="Q170" s="147">
        <f t="shared" ref="Q170" si="83">SUM(K170:P170)</f>
        <v>0</v>
      </c>
      <c r="R170" s="137"/>
      <c r="S170" s="51"/>
      <c r="T170" s="51"/>
      <c r="U170" s="51"/>
      <c r="V170" s="51"/>
      <c r="W170" s="51"/>
      <c r="X170" s="156">
        <f t="shared" ref="X170" si="84">SUM(R170:W170)</f>
        <v>0</v>
      </c>
      <c r="Y170" s="51"/>
      <c r="Z170" s="51"/>
      <c r="AA170" s="51"/>
      <c r="AB170" s="51"/>
      <c r="AC170" s="51"/>
      <c r="AD170" s="51"/>
      <c r="AE170" s="147">
        <f t="shared" ref="AE170" si="85">SUM(Y170:AD170)</f>
        <v>0</v>
      </c>
      <c r="AF170" s="51"/>
      <c r="AG170" s="51"/>
      <c r="AH170" s="51"/>
      <c r="AI170" s="87">
        <f>J170+Q170+X170+AE170</f>
        <v>0</v>
      </c>
      <c r="AJ170" s="6"/>
      <c r="AK170" s="38">
        <f>AK95+AK108+AK121+AK135+AK148+AK161+AK81+AK68+AK55+AK41+AK28+AK15</f>
        <v>0</v>
      </c>
      <c r="AL170" s="39">
        <f>AM99+AM112+AM125+AM139+AM152+AM165+AM85+AM72+AM59+AM45+AM32+AM19</f>
        <v>2140.2000000000003</v>
      </c>
      <c r="AM170" s="40"/>
      <c r="AN170" s="41">
        <f>AK170-AL170+$AN$15</f>
        <v>-2140.2000000000003</v>
      </c>
    </row>
    <row r="172" spans="1:40" x14ac:dyDescent="0.25">
      <c r="B172" s="139" t="s">
        <v>19</v>
      </c>
    </row>
  </sheetData>
  <sheetProtection algorithmName="SHA-512" hashValue="q6fElPVueVAWeCKExqdej5MghqmwUjz9XPZGkdHcI1M0U/a8v+E4NhorRUarkwX+Kn/dxsSbj7FJ81azxdVtVw==" saltValue="r4PcmcK9wqjZePXTTh5opQ==" spinCount="100000" sheet="1" formatCells="0" formatColumns="0" formatRows="0"/>
  <mergeCells count="126">
    <mergeCell ref="AN128:AN129"/>
    <mergeCell ref="AN142:AN143"/>
    <mergeCell ref="AN155:AN156"/>
    <mergeCell ref="AN168:AN169"/>
    <mergeCell ref="AN22:AN23"/>
    <mergeCell ref="AN35:AN36"/>
    <mergeCell ref="AN48:AN49"/>
    <mergeCell ref="AN62:AN63"/>
    <mergeCell ref="AN75:AN76"/>
    <mergeCell ref="AN88:AN89"/>
    <mergeCell ref="AN102:AN103"/>
    <mergeCell ref="AN115:AN116"/>
    <mergeCell ref="AN119:AN124"/>
    <mergeCell ref="AN39:AN44"/>
    <mergeCell ref="AM159:AM160"/>
    <mergeCell ref="AN159:AN164"/>
    <mergeCell ref="AK161:AL164"/>
    <mergeCell ref="AK165:AK169"/>
    <mergeCell ref="AL165:AL169"/>
    <mergeCell ref="AK152:AK156"/>
    <mergeCell ref="AL152:AL156"/>
    <mergeCell ref="B159:B160"/>
    <mergeCell ref="C159:C160"/>
    <mergeCell ref="AK159:AL160"/>
    <mergeCell ref="B146:B147"/>
    <mergeCell ref="C146:C147"/>
    <mergeCell ref="AK146:AL147"/>
    <mergeCell ref="AM146:AM147"/>
    <mergeCell ref="AN146:AN151"/>
    <mergeCell ref="AK148:AL151"/>
    <mergeCell ref="AM133:AM134"/>
    <mergeCell ref="AN133:AN138"/>
    <mergeCell ref="AK135:AL138"/>
    <mergeCell ref="AK139:AK143"/>
    <mergeCell ref="AL139:AL143"/>
    <mergeCell ref="AK125:AK129"/>
    <mergeCell ref="AL125:AL129"/>
    <mergeCell ref="B133:B134"/>
    <mergeCell ref="C133:C134"/>
    <mergeCell ref="AK133:AL134"/>
    <mergeCell ref="B119:B120"/>
    <mergeCell ref="C119:C120"/>
    <mergeCell ref="AK119:AL120"/>
    <mergeCell ref="AM119:AM120"/>
    <mergeCell ref="AK121:AL124"/>
    <mergeCell ref="AM106:AM107"/>
    <mergeCell ref="AN106:AN111"/>
    <mergeCell ref="AK108:AL111"/>
    <mergeCell ref="AK112:AK116"/>
    <mergeCell ref="AL112:AL116"/>
    <mergeCell ref="AK95:AL98"/>
    <mergeCell ref="AK99:AK103"/>
    <mergeCell ref="AL99:AL103"/>
    <mergeCell ref="B106:B107"/>
    <mergeCell ref="C106:C107"/>
    <mergeCell ref="AK106:AL107"/>
    <mergeCell ref="B93:B94"/>
    <mergeCell ref="C93:C94"/>
    <mergeCell ref="AK93:AL94"/>
    <mergeCell ref="AM93:AM94"/>
    <mergeCell ref="AN93:AN98"/>
    <mergeCell ref="AK85:AK89"/>
    <mergeCell ref="AL85:AL89"/>
    <mergeCell ref="AK72:AK76"/>
    <mergeCell ref="AL72:AL76"/>
    <mergeCell ref="B79:B80"/>
    <mergeCell ref="C79:C80"/>
    <mergeCell ref="AK79:AL80"/>
    <mergeCell ref="AM79:AM80"/>
    <mergeCell ref="AN79:AN84"/>
    <mergeCell ref="AK81:AL84"/>
    <mergeCell ref="AK59:AK63"/>
    <mergeCell ref="AL59:AL63"/>
    <mergeCell ref="B66:B67"/>
    <mergeCell ref="C66:C67"/>
    <mergeCell ref="AK66:AL67"/>
    <mergeCell ref="AM39:AM40"/>
    <mergeCell ref="AN66:AN71"/>
    <mergeCell ref="AK68:AL71"/>
    <mergeCell ref="AK32:AK36"/>
    <mergeCell ref="AL32:AL36"/>
    <mergeCell ref="B39:B40"/>
    <mergeCell ref="C39:C40"/>
    <mergeCell ref="AK39:AL40"/>
    <mergeCell ref="B26:B27"/>
    <mergeCell ref="C26:C27"/>
    <mergeCell ref="AK26:AL27"/>
    <mergeCell ref="AM26:AM27"/>
    <mergeCell ref="AN26:AN31"/>
    <mergeCell ref="AK28:AL31"/>
    <mergeCell ref="AK41:AL44"/>
    <mergeCell ref="AK45:AK49"/>
    <mergeCell ref="AL45:AL49"/>
    <mergeCell ref="B53:B54"/>
    <mergeCell ref="C53:C54"/>
    <mergeCell ref="AK53:AL54"/>
    <mergeCell ref="AM53:AM54"/>
    <mergeCell ref="AN53:AN58"/>
    <mergeCell ref="AK55:AL58"/>
    <mergeCell ref="AM66:AM67"/>
    <mergeCell ref="AK13:AL14"/>
    <mergeCell ref="AM13:AM14"/>
    <mergeCell ref="AN13:AN14"/>
    <mergeCell ref="AK15:AL18"/>
    <mergeCell ref="AK19:AK23"/>
    <mergeCell ref="AL19:AL23"/>
    <mergeCell ref="B13:B14"/>
    <mergeCell ref="C13:C14"/>
    <mergeCell ref="C11:H11"/>
    <mergeCell ref="B1:I1"/>
    <mergeCell ref="C5:H5"/>
    <mergeCell ref="L5:N5"/>
    <mergeCell ref="S3:V3"/>
    <mergeCell ref="L10:P10"/>
    <mergeCell ref="B3:H3"/>
    <mergeCell ref="L3:N3"/>
    <mergeCell ref="L4:N4"/>
    <mergeCell ref="R8:S8"/>
    <mergeCell ref="C6:H6"/>
    <mergeCell ref="L6:N6"/>
    <mergeCell ref="C7:H7"/>
    <mergeCell ref="C8:H8"/>
    <mergeCell ref="L8:N8"/>
    <mergeCell ref="C9:H9"/>
    <mergeCell ref="L9:N9"/>
    <mergeCell ref="C10:H10"/>
  </mergeCells>
  <phoneticPr fontId="19" type="noConversion"/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45" fitToHeight="4" orientation="landscape" r:id="rId1"/>
  <rowBreaks count="3" manualBreakCount="3">
    <brk id="51" max="16383" man="1"/>
    <brk id="91" max="16383" man="1"/>
    <brk id="1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AZK 2024</vt:lpstr>
      <vt:lpstr>'AZK 2024'!Drucktitel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Schaffner Andrea</dc:creator>
  <cp:lastModifiedBy>Lustenberger Corinne</cp:lastModifiedBy>
  <cp:lastPrinted>2023-12-08T07:47:18Z</cp:lastPrinted>
  <dcterms:created xsi:type="dcterms:W3CDTF">2018-04-05T11:56:26Z</dcterms:created>
  <dcterms:modified xsi:type="dcterms:W3CDTF">2024-12-06T12:39:14Z</dcterms:modified>
</cp:coreProperties>
</file>