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PBK\Arbeitszeitkontrolle\2025\"/>
    </mc:Choice>
  </mc:AlternateContent>
  <xr:revisionPtr revIDLastSave="0" documentId="13_ncr:1_{A4A81C09-E908-410D-9E4B-334A8F14F9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ZK 2024" sheetId="1" r:id="rId1"/>
  </sheets>
  <definedNames>
    <definedName name="_xlnm.Print_Titles" localSheetId="0">'AZK 2024'!$1:$12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1" i="1" l="1"/>
  <c r="AI158" i="1"/>
  <c r="AN19" i="1" l="1"/>
  <c r="AN31" i="1"/>
  <c r="E35" i="1"/>
  <c r="E34" i="1"/>
  <c r="E33" i="1"/>
  <c r="AL35" i="1"/>
  <c r="AM18" i="1"/>
  <c r="AM30" i="1"/>
  <c r="AI152" i="1" l="1"/>
  <c r="AI151" i="1"/>
  <c r="AI150" i="1"/>
  <c r="AE158" i="1"/>
  <c r="AE157" i="1"/>
  <c r="AE156" i="1"/>
  <c r="AE154" i="1"/>
  <c r="AE153" i="1"/>
  <c r="X158" i="1"/>
  <c r="X157" i="1"/>
  <c r="X156" i="1"/>
  <c r="X154" i="1"/>
  <c r="X153" i="1"/>
  <c r="AI153" i="1" s="1"/>
  <c r="Q158" i="1"/>
  <c r="Q157" i="1"/>
  <c r="AI157" i="1" s="1"/>
  <c r="Q156" i="1"/>
  <c r="Q154" i="1"/>
  <c r="Q153" i="1"/>
  <c r="J158" i="1"/>
  <c r="J157" i="1"/>
  <c r="J156" i="1"/>
  <c r="AI156" i="1" s="1"/>
  <c r="J154" i="1"/>
  <c r="AI154" i="1" s="1"/>
  <c r="J153" i="1"/>
  <c r="AI144" i="1"/>
  <c r="AI141" i="1"/>
  <c r="AI140" i="1"/>
  <c r="AI139" i="1"/>
  <c r="AI138" i="1"/>
  <c r="AG146" i="1"/>
  <c r="AG145" i="1"/>
  <c r="AG144" i="1"/>
  <c r="AG142" i="1"/>
  <c r="AG141" i="1"/>
  <c r="Z146" i="1"/>
  <c r="Z145" i="1"/>
  <c r="AI145" i="1" s="1"/>
  <c r="Z144" i="1"/>
  <c r="Z142" i="1"/>
  <c r="Z141" i="1"/>
  <c r="S146" i="1"/>
  <c r="S145" i="1"/>
  <c r="S144" i="1"/>
  <c r="S142" i="1"/>
  <c r="S141" i="1"/>
  <c r="L146" i="1"/>
  <c r="L145" i="1"/>
  <c r="L144" i="1"/>
  <c r="L142" i="1"/>
  <c r="AI142" i="1" s="1"/>
  <c r="E146" i="1"/>
  <c r="AI146" i="1" s="1"/>
  <c r="E145" i="1"/>
  <c r="E144" i="1"/>
  <c r="E142" i="1"/>
  <c r="E141" i="1"/>
  <c r="AI129" i="1"/>
  <c r="AI128" i="1"/>
  <c r="AI127" i="1"/>
  <c r="AI126" i="1"/>
  <c r="AC129" i="1"/>
  <c r="V134" i="1"/>
  <c r="V133" i="1"/>
  <c r="V132" i="1"/>
  <c r="V130" i="1"/>
  <c r="V129" i="1"/>
  <c r="O134" i="1"/>
  <c r="O133" i="1"/>
  <c r="O132" i="1"/>
  <c r="O130" i="1"/>
  <c r="O129" i="1"/>
  <c r="H134" i="1"/>
  <c r="H133" i="1"/>
  <c r="H132" i="1"/>
  <c r="H130" i="1"/>
  <c r="H129" i="1"/>
  <c r="AI115" i="1"/>
  <c r="AI114" i="1"/>
  <c r="AI113" i="1"/>
  <c r="AE121" i="1"/>
  <c r="AE120" i="1"/>
  <c r="AE119" i="1"/>
  <c r="AE117" i="1"/>
  <c r="AE116" i="1"/>
  <c r="X121" i="1"/>
  <c r="X120" i="1"/>
  <c r="X119" i="1"/>
  <c r="AI119" i="1" s="1"/>
  <c r="X117" i="1"/>
  <c r="AI117" i="1" s="1"/>
  <c r="X116" i="1"/>
  <c r="AI116" i="1" s="1"/>
  <c r="Q121" i="1"/>
  <c r="AI121" i="1" s="1"/>
  <c r="Q120" i="1"/>
  <c r="AI120" i="1" s="1"/>
  <c r="Q119" i="1"/>
  <c r="Q117" i="1"/>
  <c r="Q116" i="1"/>
  <c r="J121" i="1"/>
  <c r="J120" i="1"/>
  <c r="J119" i="1"/>
  <c r="J117" i="1"/>
  <c r="J116" i="1"/>
  <c r="AH109" i="1"/>
  <c r="AH108" i="1"/>
  <c r="AH107" i="1"/>
  <c r="AH105" i="1"/>
  <c r="AH104" i="1"/>
  <c r="AI103" i="1"/>
  <c r="AI102" i="1"/>
  <c r="AI101" i="1"/>
  <c r="F104" i="1"/>
  <c r="AI96" i="1"/>
  <c r="AI91" i="1"/>
  <c r="AI90" i="1"/>
  <c r="AI89" i="1"/>
  <c r="AD97" i="1"/>
  <c r="AD96" i="1"/>
  <c r="AD95" i="1"/>
  <c r="AD93" i="1"/>
  <c r="AD92" i="1"/>
  <c r="W97" i="1"/>
  <c r="W96" i="1"/>
  <c r="W95" i="1"/>
  <c r="W93" i="1"/>
  <c r="W92" i="1"/>
  <c r="P97" i="1"/>
  <c r="P96" i="1"/>
  <c r="P95" i="1"/>
  <c r="P93" i="1"/>
  <c r="P92" i="1"/>
  <c r="I97" i="1"/>
  <c r="AI97" i="1" s="1"/>
  <c r="I96" i="1"/>
  <c r="I95" i="1"/>
  <c r="AI95" i="1" s="1"/>
  <c r="I93" i="1"/>
  <c r="AI93" i="1" s="1"/>
  <c r="D80" i="1"/>
  <c r="I92" i="1"/>
  <c r="AI92" i="1" s="1"/>
  <c r="K83" i="1"/>
  <c r="D82" i="1"/>
  <c r="AI82" i="1" s="1"/>
  <c r="D79" i="1"/>
  <c r="AI78" i="1"/>
  <c r="AI77" i="1"/>
  <c r="AI76" i="1"/>
  <c r="AF84" i="1"/>
  <c r="AF83" i="1"/>
  <c r="AF82" i="1"/>
  <c r="AF80" i="1"/>
  <c r="AF79" i="1"/>
  <c r="Y84" i="1"/>
  <c r="Y83" i="1"/>
  <c r="Y82" i="1"/>
  <c r="Y80" i="1"/>
  <c r="AI80" i="1" s="1"/>
  <c r="Y79" i="1"/>
  <c r="R84" i="1"/>
  <c r="R83" i="1"/>
  <c r="R82" i="1"/>
  <c r="R80" i="1"/>
  <c r="R79" i="1"/>
  <c r="K84" i="1"/>
  <c r="K82" i="1"/>
  <c r="K80" i="1"/>
  <c r="K79" i="1"/>
  <c r="D84" i="1"/>
  <c r="AI84" i="1" s="1"/>
  <c r="D83" i="1"/>
  <c r="AI66" i="1"/>
  <c r="AI65" i="1"/>
  <c r="AI64" i="1"/>
  <c r="AB72" i="1"/>
  <c r="AB71" i="1"/>
  <c r="AB70" i="1"/>
  <c r="AB68" i="1"/>
  <c r="AB67" i="1"/>
  <c r="U72" i="1"/>
  <c r="U71" i="1"/>
  <c r="U70" i="1"/>
  <c r="U68" i="1"/>
  <c r="U67" i="1"/>
  <c r="N72" i="1"/>
  <c r="N71" i="1"/>
  <c r="N70" i="1"/>
  <c r="N68" i="1"/>
  <c r="N67" i="1"/>
  <c r="G72" i="1"/>
  <c r="G71" i="1"/>
  <c r="G70" i="1"/>
  <c r="G68" i="1"/>
  <c r="G67" i="1"/>
  <c r="AI67" i="1" s="1"/>
  <c r="AI54" i="1"/>
  <c r="AI53" i="1"/>
  <c r="AI52" i="1"/>
  <c r="AD60" i="1"/>
  <c r="AD59" i="1"/>
  <c r="AD58" i="1"/>
  <c r="AD56" i="1"/>
  <c r="AD55" i="1"/>
  <c r="W60" i="1"/>
  <c r="W59" i="1"/>
  <c r="W58" i="1"/>
  <c r="AI58" i="1" s="1"/>
  <c r="W56" i="1"/>
  <c r="AI56" i="1" s="1"/>
  <c r="W55" i="1"/>
  <c r="AI55" i="1" s="1"/>
  <c r="P60" i="1"/>
  <c r="P59" i="1"/>
  <c r="AI59" i="1" s="1"/>
  <c r="P58" i="1"/>
  <c r="P56" i="1"/>
  <c r="P55" i="1"/>
  <c r="I60" i="1"/>
  <c r="I59" i="1"/>
  <c r="I58" i="1"/>
  <c r="I56" i="1"/>
  <c r="I55" i="1"/>
  <c r="AG47" i="1"/>
  <c r="AG46" i="1"/>
  <c r="AG45" i="1"/>
  <c r="AG43" i="1"/>
  <c r="AG42" i="1"/>
  <c r="S43" i="1"/>
  <c r="S42" i="1"/>
  <c r="L47" i="1"/>
  <c r="L46" i="1"/>
  <c r="L45" i="1"/>
  <c r="L43" i="1"/>
  <c r="L42" i="1"/>
  <c r="E42" i="1"/>
  <c r="AI41" i="1"/>
  <c r="AI40" i="1"/>
  <c r="AI39" i="1"/>
  <c r="E47" i="1"/>
  <c r="E46" i="1"/>
  <c r="E45" i="1"/>
  <c r="E43" i="1"/>
  <c r="E31" i="1"/>
  <c r="E30" i="1"/>
  <c r="AI29" i="1"/>
  <c r="AI28" i="1"/>
  <c r="AI27" i="1"/>
  <c r="AI68" i="1" l="1"/>
  <c r="AI79" i="1"/>
  <c r="AI72" i="1"/>
  <c r="AI60" i="1"/>
  <c r="AI71" i="1"/>
  <c r="AI70" i="1"/>
  <c r="AI83" i="1"/>
  <c r="AI15" i="1" l="1"/>
  <c r="AI16" i="1"/>
  <c r="AI17" i="1"/>
  <c r="AC23" i="1" l="1"/>
  <c r="AC22" i="1"/>
  <c r="AC21" i="1"/>
  <c r="AC19" i="1"/>
  <c r="AC18" i="1"/>
  <c r="V23" i="1"/>
  <c r="V22" i="1"/>
  <c r="V21" i="1"/>
  <c r="V19" i="1"/>
  <c r="V18" i="1"/>
  <c r="O23" i="1"/>
  <c r="O22" i="1"/>
  <c r="O21" i="1"/>
  <c r="O19" i="1"/>
  <c r="O18" i="1"/>
  <c r="H23" i="1"/>
  <c r="H22" i="1"/>
  <c r="H21" i="1"/>
  <c r="H18" i="1"/>
  <c r="AC134" i="1"/>
  <c r="AI134" i="1" s="1"/>
  <c r="AC133" i="1"/>
  <c r="AI133" i="1" s="1"/>
  <c r="AC132" i="1"/>
  <c r="AI132" i="1" s="1"/>
  <c r="AC130" i="1"/>
  <c r="AI130" i="1" s="1"/>
  <c r="AA109" i="1"/>
  <c r="T109" i="1"/>
  <c r="M109" i="1"/>
  <c r="F109" i="1"/>
  <c r="AA108" i="1"/>
  <c r="T108" i="1"/>
  <c r="M108" i="1"/>
  <c r="F108" i="1"/>
  <c r="AI108" i="1" s="1"/>
  <c r="AA107" i="1"/>
  <c r="T107" i="1"/>
  <c r="M107" i="1"/>
  <c r="F107" i="1"/>
  <c r="AI107" i="1" s="1"/>
  <c r="AA105" i="1"/>
  <c r="T105" i="1"/>
  <c r="M105" i="1"/>
  <c r="F105" i="1"/>
  <c r="AA104" i="1"/>
  <c r="T104" i="1"/>
  <c r="M104" i="1"/>
  <c r="AI104" i="1" s="1"/>
  <c r="Z47" i="1"/>
  <c r="S47" i="1"/>
  <c r="AI47" i="1" s="1"/>
  <c r="Z46" i="1"/>
  <c r="S46" i="1"/>
  <c r="AI46" i="1" s="1"/>
  <c r="Z45" i="1"/>
  <c r="S45" i="1"/>
  <c r="AI45" i="1" s="1"/>
  <c r="Z43" i="1"/>
  <c r="AI43" i="1" s="1"/>
  <c r="Z42" i="1"/>
  <c r="AI42" i="1" s="1"/>
  <c r="H19" i="1"/>
  <c r="AM153" i="1"/>
  <c r="Z31" i="1"/>
  <c r="S30" i="1"/>
  <c r="L31" i="1"/>
  <c r="L30" i="1"/>
  <c r="AI30" i="1" s="1"/>
  <c r="L33" i="1"/>
  <c r="Z35" i="1"/>
  <c r="S35" i="1"/>
  <c r="L35" i="1"/>
  <c r="Z34" i="1"/>
  <c r="S34" i="1"/>
  <c r="L34" i="1"/>
  <c r="Z33" i="1"/>
  <c r="S33" i="1"/>
  <c r="S31" i="1"/>
  <c r="Z30" i="1"/>
  <c r="AK11" i="1"/>
  <c r="AI11" i="1"/>
  <c r="AK10" i="1"/>
  <c r="AI10" i="1"/>
  <c r="AK9" i="1"/>
  <c r="AI9" i="1"/>
  <c r="AK8" i="1"/>
  <c r="AI8" i="1"/>
  <c r="AK7" i="1"/>
  <c r="AI7" i="1"/>
  <c r="AK6" i="1"/>
  <c r="AI6" i="1"/>
  <c r="AK5" i="1"/>
  <c r="AI5" i="1"/>
  <c r="AK4" i="1"/>
  <c r="AI4" i="1"/>
  <c r="AK3" i="1"/>
  <c r="AI3" i="1"/>
  <c r="AI109" i="1" l="1"/>
  <c r="AI105" i="1"/>
  <c r="AI19" i="1"/>
  <c r="AK39" i="1"/>
  <c r="AI31" i="1"/>
  <c r="AI21" i="1"/>
  <c r="AI18" i="1"/>
  <c r="AI22" i="1"/>
  <c r="AI23" i="1"/>
  <c r="AK126" i="1"/>
  <c r="AK89" i="1"/>
  <c r="AM141" i="1"/>
  <c r="AM129" i="1"/>
  <c r="AM116" i="1"/>
  <c r="AM104" i="1"/>
  <c r="AM92" i="1"/>
  <c r="AM79" i="1"/>
  <c r="AM67" i="1"/>
  <c r="AM55" i="1"/>
  <c r="AM42" i="1"/>
  <c r="AL47" i="1" s="1"/>
  <c r="AL23" i="1"/>
  <c r="AK138" i="1" l="1"/>
  <c r="AK113" i="1"/>
  <c r="AK15" i="1"/>
  <c r="AK150" i="1"/>
  <c r="AK101" i="1"/>
  <c r="AK76" i="1"/>
  <c r="AK64" i="1"/>
  <c r="AK52" i="1"/>
  <c r="AK23" i="1" l="1"/>
  <c r="AL97" i="1"/>
  <c r="AL84" i="1"/>
  <c r="AL109" i="1"/>
  <c r="AL121" i="1"/>
  <c r="AL60" i="1"/>
  <c r="AL72" i="1"/>
  <c r="AN43" i="1" l="1"/>
  <c r="AN15" i="1" l="1"/>
  <c r="AN23" i="1" l="1"/>
  <c r="AL158" i="1"/>
  <c r="AL134" i="1"/>
  <c r="AL146" i="1"/>
  <c r="AN68" i="1" l="1"/>
  <c r="AN93" i="1"/>
  <c r="AN154" i="1"/>
  <c r="AN117" i="1" l="1"/>
  <c r="AN130" i="1"/>
  <c r="AN142" i="1"/>
  <c r="AN56" i="1"/>
  <c r="AN80" i="1" l="1"/>
  <c r="AN105" i="1"/>
  <c r="AI33" i="1" l="1"/>
  <c r="AI34" i="1"/>
  <c r="AK97" i="1"/>
  <c r="AN97" i="1" s="1"/>
  <c r="AK109" i="1"/>
  <c r="AN109" i="1" s="1"/>
  <c r="AI35" i="1"/>
  <c r="AK27" i="1"/>
  <c r="AK72" i="1" s="1"/>
  <c r="AN72" i="1" s="1"/>
  <c r="AK121" i="1" l="1"/>
  <c r="AN121" i="1" s="1"/>
  <c r="AK47" i="1"/>
  <c r="AN47" i="1" s="1"/>
  <c r="AK84" i="1"/>
  <c r="AN84" i="1" s="1"/>
  <c r="AK60" i="1"/>
  <c r="AN60" i="1" s="1"/>
  <c r="AK146" i="1"/>
  <c r="AN146" i="1" s="1"/>
  <c r="AK35" i="1"/>
  <c r="AN35" i="1" s="1"/>
  <c r="AK134" i="1"/>
  <c r="AN134" i="1" s="1"/>
  <c r="AK158" i="1"/>
  <c r="AN158" i="1" s="1"/>
</calcChain>
</file>

<file path=xl/sharedStrings.xml><?xml version="1.0" encoding="utf-8"?>
<sst xmlns="http://schemas.openxmlformats.org/spreadsheetml/2006/main" count="409" uniqueCount="191">
  <si>
    <t>Samstag</t>
  </si>
  <si>
    <t>Sonntag</t>
  </si>
  <si>
    <t>Name</t>
  </si>
  <si>
    <t>Feiertag bezahlt</t>
  </si>
  <si>
    <t>Vorname</t>
  </si>
  <si>
    <t>Ferien</t>
  </si>
  <si>
    <t>Geburtsdatum</t>
  </si>
  <si>
    <t>Militär / Zivilschutz</t>
  </si>
  <si>
    <t>Lohnkategorie</t>
  </si>
  <si>
    <t>Krankheit</t>
  </si>
  <si>
    <t>Beschäftigt von bis</t>
  </si>
  <si>
    <t>Unfall</t>
  </si>
  <si>
    <t>Ferienanspruch</t>
  </si>
  <si>
    <t>Juli</t>
  </si>
  <si>
    <t>LGAV
Art.</t>
  </si>
  <si>
    <t>KW 26</t>
  </si>
  <si>
    <t>KW 27</t>
  </si>
  <si>
    <t>KW 28</t>
  </si>
  <si>
    <t>KW 29</t>
  </si>
  <si>
    <t>KW 30</t>
  </si>
  <si>
    <t>Total</t>
  </si>
  <si>
    <t>Total Juli</t>
  </si>
  <si>
    <t>Soll-Tage</t>
  </si>
  <si>
    <t>6.1.2</t>
  </si>
  <si>
    <t>9.4</t>
  </si>
  <si>
    <t>Feiertage / So / Sa ab 15.00
und werktags 20.00-6.00 Uhr</t>
  </si>
  <si>
    <t>Soll-Std.
Juli</t>
  </si>
  <si>
    <t>Wochentotal ohne Reisezeit</t>
  </si>
  <si>
    <t>Wochentotal mit Reisezeit</t>
  </si>
  <si>
    <t>Bemerkungen / Farben</t>
  </si>
  <si>
    <t>Zeitzuschlag 25%</t>
  </si>
  <si>
    <t>6.1.10</t>
  </si>
  <si>
    <t>Zeitzuschlag 50%</t>
  </si>
  <si>
    <t>Zeitzuschlag 100%</t>
  </si>
  <si>
    <t>August</t>
  </si>
  <si>
    <t>KW 31</t>
  </si>
  <si>
    <t>KW 32</t>
  </si>
  <si>
    <t>KW 33</t>
  </si>
  <si>
    <t>KW 34</t>
  </si>
  <si>
    <t>KW 35</t>
  </si>
  <si>
    <t>Total August</t>
  </si>
  <si>
    <t>Effektive Arbeitszeit
von 06.00-20.00 Uhr</t>
  </si>
  <si>
    <t>Soll-Std.
August</t>
  </si>
  <si>
    <t>September</t>
  </si>
  <si>
    <t>KW 36</t>
  </si>
  <si>
    <t>KW 37</t>
  </si>
  <si>
    <t>KW 38</t>
  </si>
  <si>
    <t>KW 39</t>
  </si>
  <si>
    <t>Total September</t>
  </si>
  <si>
    <t>Soll-Std.
September</t>
  </si>
  <si>
    <t>Oktober</t>
  </si>
  <si>
    <t>KW 40</t>
  </si>
  <si>
    <t>KW 41</t>
  </si>
  <si>
    <t>KW 42</t>
  </si>
  <si>
    <t>KW 43</t>
  </si>
  <si>
    <t>KW 44</t>
  </si>
  <si>
    <t>Total Oktober</t>
  </si>
  <si>
    <t>Soll-Std.
Oktober</t>
  </si>
  <si>
    <t>November</t>
  </si>
  <si>
    <t>KW 45</t>
  </si>
  <si>
    <t>KW 46</t>
  </si>
  <si>
    <t>KW 47</t>
  </si>
  <si>
    <t>KW 48</t>
  </si>
  <si>
    <t>Total November</t>
  </si>
  <si>
    <t>Soll-Std.
November</t>
  </si>
  <si>
    <t>Dezember</t>
  </si>
  <si>
    <t>KW 49</t>
  </si>
  <si>
    <t>KW 50</t>
  </si>
  <si>
    <t>KW 51</t>
  </si>
  <si>
    <t>KW 52</t>
  </si>
  <si>
    <t>Total Dezember</t>
  </si>
  <si>
    <t>Soll-Std.
Dezember</t>
  </si>
  <si>
    <t>Absenzen (entschuldigt)</t>
  </si>
  <si>
    <t>+/- Aug.</t>
  </si>
  <si>
    <t>+/- Juli</t>
  </si>
  <si>
    <t>+/- Sept.</t>
  </si>
  <si>
    <t>+/- Okt.</t>
  </si>
  <si>
    <t>+/- Nov.</t>
  </si>
  <si>
    <t>+/- Dez.</t>
  </si>
  <si>
    <t>Fehlstunden (unentschuldigt)</t>
  </si>
  <si>
    <t>effektive Reisezeit
ganzer Tag</t>
  </si>
  <si>
    <t>Januar</t>
  </si>
  <si>
    <t>Februar</t>
  </si>
  <si>
    <t>Total Januar</t>
  </si>
  <si>
    <t>aufgerechnet
Jan.-Juli</t>
  </si>
  <si>
    <t>Soll aufger.
Jan.-Juli</t>
  </si>
  <si>
    <t>Soll-Std.
Jan</t>
  </si>
  <si>
    <t>+/- Jan.</t>
  </si>
  <si>
    <t>Vergl. +/-
Jan.-Jan.</t>
  </si>
  <si>
    <t>März</t>
  </si>
  <si>
    <t>April</t>
  </si>
  <si>
    <t>Mai</t>
  </si>
  <si>
    <t>Juni</t>
  </si>
  <si>
    <t>aufgerechnet
Jan.-Feb.</t>
  </si>
  <si>
    <t>Soll aufger.
Jan.-Feb.</t>
  </si>
  <si>
    <t>Soll-Std.
Februar</t>
  </si>
  <si>
    <t>+/- Feb.</t>
  </si>
  <si>
    <t>Total März</t>
  </si>
  <si>
    <t>Soll-Std.
März</t>
  </si>
  <si>
    <t>+/- März</t>
  </si>
  <si>
    <t>aufgerechnet
Jan.-März</t>
  </si>
  <si>
    <t>Soll aufger.
Jan.-März</t>
  </si>
  <si>
    <t>Vergl. +/-
Jan.-März</t>
  </si>
  <si>
    <t>Total April</t>
  </si>
  <si>
    <t>Soll-Std.
April</t>
  </si>
  <si>
    <t>+/- April</t>
  </si>
  <si>
    <t>aufgerechnet
Jan.-April</t>
  </si>
  <si>
    <t>Soll aufger.
Jan.-April</t>
  </si>
  <si>
    <t>Vergl. +/-
Jan.-April</t>
  </si>
  <si>
    <t>Total Mai</t>
  </si>
  <si>
    <t>Soll-Std.
Mai</t>
  </si>
  <si>
    <t>+/- Mai</t>
  </si>
  <si>
    <t>Vergl. +/-
Jan.-Mai</t>
  </si>
  <si>
    <t>aufgerechnet
Jan.-Mai</t>
  </si>
  <si>
    <t>Soll aufger.
Jan.-Mai</t>
  </si>
  <si>
    <t>Total Juni</t>
  </si>
  <si>
    <t>Soll-Std.
Juni</t>
  </si>
  <si>
    <t>+/- Juni</t>
  </si>
  <si>
    <t>aufgerechnet
Jan.-Juni</t>
  </si>
  <si>
    <t>Soll aufger.
Jan.-Juni</t>
  </si>
  <si>
    <t>Vergl. +/-
Jan.-Juni</t>
  </si>
  <si>
    <t>Vergl. +/-
Jan.-Dez.</t>
  </si>
  <si>
    <t>aufgerechnet
Jan.-Aug.</t>
  </si>
  <si>
    <t>Soll aufger.
Jan.-Aug.</t>
  </si>
  <si>
    <t>Vergl. +/-
Jan.-Aug.</t>
  </si>
  <si>
    <t>aufgerechnet
Jan.-Sept.</t>
  </si>
  <si>
    <t>Soll aufger.
Jan.-Sept.</t>
  </si>
  <si>
    <t>Vergl. +/-
Jan.-Sept.</t>
  </si>
  <si>
    <t>aufgerechnet
Jan.-Okt.</t>
  </si>
  <si>
    <t>Soll aufger.
Jan.-Okt.</t>
  </si>
  <si>
    <t>Vergl. +/-
Jan.-Okt.</t>
  </si>
  <si>
    <t>aufgerechnet
Jan.-Nov.</t>
  </si>
  <si>
    <t>Soll aufger.
Jan.-Nov.</t>
  </si>
  <si>
    <t>Vergl. +/-
Jan.-Nov.</t>
  </si>
  <si>
    <t>aufgerechnet
Jan.-Dez.</t>
  </si>
  <si>
    <t>Soll aufger.
Jan.-Dez.</t>
  </si>
  <si>
    <t>KW 2</t>
  </si>
  <si>
    <t>KW 3</t>
  </si>
  <si>
    <t>KW 4</t>
  </si>
  <si>
    <t>KW 5</t>
  </si>
  <si>
    <t>KW 6</t>
  </si>
  <si>
    <t>KW 7</t>
  </si>
  <si>
    <t>KW 8</t>
  </si>
  <si>
    <t>KW 9</t>
  </si>
  <si>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</si>
  <si>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</si>
  <si>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</si>
  <si>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</si>
  <si>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</si>
  <si>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</si>
  <si>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</si>
  <si>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</si>
  <si>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</si>
  <si>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</si>
  <si>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</si>
  <si>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</si>
  <si>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</si>
  <si>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</si>
  <si>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</si>
  <si>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</si>
  <si>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Vergl. +/-
Jan.-Juli</t>
  </si>
  <si>
    <t>aufgerechnet
Jan.-Jan.</t>
  </si>
  <si>
    <t>Soll aufger.
Jan.-Jan.</t>
  </si>
  <si>
    <t>KW 1</t>
  </si>
  <si>
    <t>Total Februar</t>
  </si>
  <si>
    <t>Anstellung in %</t>
  </si>
  <si>
    <t>Normalarbeitszeit pro Tag 8.2h (bei 100%)</t>
  </si>
  <si>
    <t>4.1 h</t>
  </si>
  <si>
    <t>7.38 h</t>
  </si>
  <si>
    <t>6.56 h</t>
  </si>
  <si>
    <t>5.74 h</t>
  </si>
  <si>
    <t>4.92 h</t>
  </si>
  <si>
    <t>3.28 h</t>
  </si>
  <si>
    <t>2.46 h</t>
  </si>
  <si>
    <t>1.64 h</t>
  </si>
  <si>
    <t>0.82 h</t>
  </si>
  <si>
    <t>TAGESARBEITSZEITEN bei Teilzeit</t>
  </si>
  <si>
    <t>kann mit individuellen Farben und Text ergänzt werden</t>
  </si>
  <si>
    <t xml:space="preserve"> </t>
  </si>
  <si>
    <t>NICHTVERBANDSMITGLIEDER SPV</t>
  </si>
  <si>
    <t>an Feiertagen einzutragen</t>
  </si>
  <si>
    <t>Anzahl Ferientage bei Teilzeit</t>
  </si>
  <si>
    <t xml:space="preserve">An Ferientagen, muss ein </t>
  </si>
  <si>
    <t>Tagessoll von 8.2 h in der</t>
  </si>
  <si>
    <t>Liste unten eingetragen werden!</t>
  </si>
  <si>
    <r>
      <rPr>
        <sz val="10"/>
        <color theme="1"/>
        <rFont val="Calibri"/>
        <family val="2"/>
      </rPr>
      <t>©</t>
    </r>
    <r>
      <rPr>
        <sz val="8.5"/>
        <color theme="1"/>
        <rFont val="Arial"/>
        <family val="2"/>
      </rPr>
      <t xml:space="preserve"> ZPBK Platten / C. Lustenberger</t>
    </r>
  </si>
  <si>
    <t>KW40</t>
  </si>
  <si>
    <t>Arbeitszeitkontrolle 2025</t>
  </si>
  <si>
    <t>=Saldo per 31.12.2024 ÜBERNEHMEN</t>
  </si>
  <si>
    <t>Saldo
31.12.24</t>
  </si>
  <si>
    <t>Vergl. +/-
Jan.-Feb.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</si>
</sst>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8"/>
      <color indexed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8.5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6">
    <xf numFmtId="0" fontId="0" fillId="0" borderId="0" xfId="0"/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2" fontId="9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left" vertical="center"/>
      <protection locked="0"/>
    </xf>
    <xf numFmtId="0" fontId="9" fillId="5" borderId="8" xfId="0" applyFont="1" applyFill="1" applyBorder="1" applyAlignment="1" applyProtection="1">
      <alignment horizontal="left" vertical="center"/>
      <protection locked="0"/>
    </xf>
    <xf numFmtId="2" fontId="6" fillId="0" borderId="6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left"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2" fontId="6" fillId="0" borderId="14" xfId="0" applyNumberFormat="1" applyFont="1" applyBorder="1" applyAlignment="1">
      <alignment horizontal="right" vertical="center"/>
    </xf>
    <xf numFmtId="0" fontId="9" fillId="0" borderId="17" xfId="0" applyFont="1" applyBorder="1" applyAlignment="1" applyProtection="1">
      <alignment horizontal="center" vertical="center" wrapText="1"/>
      <protection locked="0"/>
    </xf>
    <xf numFmtId="2" fontId="9" fillId="0" borderId="13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 applyProtection="1">
      <alignment vertical="center"/>
      <protection locked="0"/>
    </xf>
    <xf numFmtId="2" fontId="9" fillId="8" borderId="1" xfId="0" applyNumberFormat="1" applyFont="1" applyFill="1" applyBorder="1" applyAlignment="1" applyProtection="1">
      <alignment vertical="center"/>
      <protection locked="0"/>
    </xf>
    <xf numFmtId="2" fontId="13" fillId="2" borderId="21" xfId="0" applyNumberFormat="1" applyFont="1" applyFill="1" applyBorder="1" applyAlignment="1">
      <alignment horizontal="center" vertical="center"/>
    </xf>
    <xf numFmtId="2" fontId="9" fillId="0" borderId="18" xfId="0" applyNumberFormat="1" applyFont="1" applyBorder="1" applyAlignment="1" applyProtection="1">
      <alignment vertical="center"/>
      <protection locked="0"/>
    </xf>
    <xf numFmtId="2" fontId="12" fillId="2" borderId="23" xfId="0" applyNumberFormat="1" applyFont="1" applyFill="1" applyBorder="1" applyAlignment="1">
      <alignment vertical="center"/>
    </xf>
    <xf numFmtId="0" fontId="9" fillId="0" borderId="23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164" fontId="9" fillId="0" borderId="13" xfId="0" applyNumberFormat="1" applyFont="1" applyBorder="1" applyAlignment="1" applyProtection="1">
      <alignment vertical="center"/>
      <protection locked="0"/>
    </xf>
    <xf numFmtId="164" fontId="9" fillId="0" borderId="1" xfId="0" applyNumberFormat="1" applyFont="1" applyBorder="1" applyAlignment="1" applyProtection="1">
      <alignment vertical="center"/>
      <protection locked="0"/>
    </xf>
    <xf numFmtId="2" fontId="9" fillId="0" borderId="30" xfId="0" applyNumberFormat="1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  <protection locked="0"/>
    </xf>
    <xf numFmtId="164" fontId="9" fillId="0" borderId="35" xfId="0" applyNumberFormat="1" applyFont="1" applyBorder="1" applyAlignment="1" applyProtection="1">
      <alignment vertical="center"/>
      <protection locked="0"/>
    </xf>
    <xf numFmtId="164" fontId="9" fillId="0" borderId="36" xfId="0" applyNumberFormat="1" applyFont="1" applyBorder="1" applyAlignment="1" applyProtection="1">
      <alignment vertical="center"/>
      <protection locked="0"/>
    </xf>
    <xf numFmtId="2" fontId="12" fillId="2" borderId="35" xfId="0" applyNumberFormat="1" applyFont="1" applyFill="1" applyBorder="1" applyAlignment="1">
      <alignment horizontal="center" vertical="center"/>
    </xf>
    <xf numFmtId="2" fontId="13" fillId="2" borderId="38" xfId="0" applyNumberFormat="1" applyFont="1" applyFill="1" applyBorder="1" applyAlignment="1">
      <alignment horizontal="center" vertical="center"/>
    </xf>
    <xf numFmtId="2" fontId="9" fillId="0" borderId="39" xfId="0" applyNumberFormat="1" applyFont="1" applyBorder="1" applyAlignment="1">
      <alignment horizontal="center" vertical="center"/>
    </xf>
    <xf numFmtId="2" fontId="12" fillId="2" borderId="37" xfId="0" applyNumberFormat="1" applyFont="1" applyFill="1" applyBorder="1" applyAlignment="1">
      <alignment horizontal="center" vertical="center"/>
    </xf>
    <xf numFmtId="2" fontId="9" fillId="0" borderId="39" xfId="0" applyNumberFormat="1" applyFont="1" applyBorder="1" applyAlignment="1">
      <alignment horizontal="right" vertical="center"/>
    </xf>
    <xf numFmtId="0" fontId="9" fillId="5" borderId="40" xfId="0" applyFont="1" applyFill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2" fontId="9" fillId="0" borderId="1" xfId="0" applyNumberFormat="1" applyFont="1" applyBorder="1" applyAlignment="1" applyProtection="1">
      <alignment horizontal="right" vertical="center"/>
      <protection locked="0"/>
    </xf>
    <xf numFmtId="2" fontId="9" fillId="8" borderId="1" xfId="0" applyNumberFormat="1" applyFont="1" applyFill="1" applyBorder="1" applyAlignment="1" applyProtection="1">
      <alignment horizontal="right" vertical="center"/>
      <protection locked="0"/>
    </xf>
    <xf numFmtId="2" fontId="9" fillId="0" borderId="13" xfId="0" applyNumberFormat="1" applyFont="1" applyBorder="1" applyAlignment="1" applyProtection="1">
      <alignment horizontal="right" vertical="center"/>
      <protection locked="0"/>
    </xf>
    <xf numFmtId="2" fontId="9" fillId="7" borderId="18" xfId="0" applyNumberFormat="1" applyFont="1" applyFill="1" applyBorder="1" applyAlignment="1" applyProtection="1">
      <alignment horizontal="right" vertical="center"/>
      <protection locked="0"/>
    </xf>
    <xf numFmtId="2" fontId="9" fillId="0" borderId="18" xfId="0" applyNumberFormat="1" applyFont="1" applyBorder="1" applyAlignment="1" applyProtection="1">
      <alignment horizontal="right" vertical="center"/>
      <protection locked="0"/>
    </xf>
    <xf numFmtId="2" fontId="12" fillId="2" borderId="23" xfId="0" applyNumberFormat="1" applyFont="1" applyFill="1" applyBorder="1" applyAlignment="1">
      <alignment horizontal="right" vertical="center"/>
    </xf>
    <xf numFmtId="164" fontId="9" fillId="0" borderId="36" xfId="0" applyNumberFormat="1" applyFont="1" applyBorder="1" applyAlignment="1" applyProtection="1">
      <alignment horizontal="right" vertical="center"/>
      <protection locked="0"/>
    </xf>
    <xf numFmtId="164" fontId="9" fillId="0" borderId="35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2" fontId="9" fillId="7" borderId="1" xfId="0" applyNumberFormat="1" applyFont="1" applyFill="1" applyBorder="1" applyAlignment="1" applyProtection="1">
      <alignment vertical="center"/>
      <protection locked="0"/>
    </xf>
    <xf numFmtId="2" fontId="9" fillId="0" borderId="42" xfId="0" applyNumberFormat="1" applyFont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25" xfId="0" quotePrefix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2" fontId="6" fillId="5" borderId="22" xfId="0" applyNumberFormat="1" applyFont="1" applyFill="1" applyBorder="1" applyAlignment="1">
      <alignment horizontal="center" vertical="center"/>
    </xf>
    <xf numFmtId="0" fontId="14" fillId="2" borderId="0" xfId="0" applyFont="1" applyFill="1" applyAlignment="1" applyProtection="1">
      <alignment horizontal="left" vertical="center"/>
      <protection locked="0"/>
    </xf>
    <xf numFmtId="2" fontId="6" fillId="2" borderId="2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2" fontId="15" fillId="2" borderId="21" xfId="0" applyNumberFormat="1" applyFont="1" applyFill="1" applyBorder="1" applyAlignment="1">
      <alignment horizontal="center" vertical="center"/>
    </xf>
    <xf numFmtId="2" fontId="16" fillId="2" borderId="6" xfId="0" applyNumberFormat="1" applyFont="1" applyFill="1" applyBorder="1" applyAlignment="1">
      <alignment vertical="center"/>
    </xf>
    <xf numFmtId="2" fontId="16" fillId="2" borderId="23" xfId="0" applyNumberFormat="1" applyFont="1" applyFill="1" applyBorder="1" applyAlignment="1">
      <alignment vertical="center"/>
    </xf>
    <xf numFmtId="2" fontId="16" fillId="2" borderId="6" xfId="0" applyNumberFormat="1" applyFont="1" applyFill="1" applyBorder="1" applyAlignment="1">
      <alignment horizontal="right" vertical="center"/>
    </xf>
    <xf numFmtId="2" fontId="16" fillId="2" borderId="23" xfId="0" applyNumberFormat="1" applyFont="1" applyFill="1" applyBorder="1" applyAlignment="1">
      <alignment horizontal="right" vertical="center"/>
    </xf>
    <xf numFmtId="2" fontId="6" fillId="0" borderId="41" xfId="0" applyNumberFormat="1" applyFont="1" applyBorder="1" applyAlignment="1">
      <alignment horizontal="right" vertical="center"/>
    </xf>
    <xf numFmtId="2" fontId="6" fillId="0" borderId="40" xfId="0" applyNumberFormat="1" applyFont="1" applyBorder="1" applyAlignment="1">
      <alignment horizontal="right" vertical="center"/>
    </xf>
    <xf numFmtId="2" fontId="16" fillId="2" borderId="41" xfId="0" applyNumberFormat="1" applyFont="1" applyFill="1" applyBorder="1" applyAlignment="1">
      <alignment vertical="center"/>
    </xf>
    <xf numFmtId="2" fontId="16" fillId="2" borderId="32" xfId="0" applyNumberFormat="1" applyFont="1" applyFill="1" applyBorder="1" applyAlignment="1">
      <alignment vertical="center"/>
    </xf>
    <xf numFmtId="2" fontId="12" fillId="2" borderId="32" xfId="0" applyNumberFormat="1" applyFont="1" applyFill="1" applyBorder="1" applyAlignment="1">
      <alignment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164" fontId="9" fillId="0" borderId="18" xfId="0" applyNumberFormat="1" applyFont="1" applyBorder="1" applyAlignment="1" applyProtection="1">
      <alignment vertical="center"/>
      <protection locked="0"/>
    </xf>
    <xf numFmtId="164" fontId="9" fillId="0" borderId="37" xfId="0" applyNumberFormat="1" applyFont="1" applyBorder="1" applyAlignment="1" applyProtection="1">
      <alignment vertical="center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right" vertical="center"/>
      <protection locked="0"/>
    </xf>
    <xf numFmtId="164" fontId="9" fillId="0" borderId="13" xfId="0" applyNumberFormat="1" applyFont="1" applyBorder="1" applyAlignment="1" applyProtection="1">
      <alignment horizontal="right" vertical="center"/>
      <protection locked="0"/>
    </xf>
    <xf numFmtId="2" fontId="16" fillId="2" borderId="41" xfId="0" applyNumberFormat="1" applyFont="1" applyFill="1" applyBorder="1" applyAlignment="1">
      <alignment horizontal="right" vertical="center"/>
    </xf>
    <xf numFmtId="2" fontId="16" fillId="2" borderId="32" xfId="0" applyNumberFormat="1" applyFont="1" applyFill="1" applyBorder="1" applyAlignment="1">
      <alignment horizontal="right" vertical="center"/>
    </xf>
    <xf numFmtId="2" fontId="12" fillId="2" borderId="32" xfId="0" applyNumberFormat="1" applyFont="1" applyFill="1" applyBorder="1" applyAlignment="1">
      <alignment horizontal="right" vertical="center"/>
    </xf>
    <xf numFmtId="0" fontId="9" fillId="5" borderId="14" xfId="0" applyFont="1" applyFill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2" fontId="9" fillId="0" borderId="17" xfId="0" applyNumberFormat="1" applyFont="1" applyBorder="1" applyAlignment="1" applyProtection="1">
      <alignment vertical="center"/>
      <protection locked="0"/>
    </xf>
    <xf numFmtId="2" fontId="9" fillId="0" borderId="1" xfId="0" applyNumberFormat="1" applyFont="1" applyBorder="1" applyAlignment="1" applyProtection="1">
      <alignment horizontal="left" vertical="center"/>
      <protection locked="0"/>
    </xf>
    <xf numFmtId="2" fontId="9" fillId="0" borderId="3" xfId="0" applyNumberFormat="1" applyFont="1" applyBorder="1" applyAlignment="1">
      <alignment horizontal="left" vertical="center"/>
    </xf>
    <xf numFmtId="2" fontId="9" fillId="0" borderId="20" xfId="0" applyNumberFormat="1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9" fillId="3" borderId="41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horizontal="left" vertical="center"/>
      <protection locked="0"/>
    </xf>
    <xf numFmtId="0" fontId="9" fillId="3" borderId="25" xfId="0" applyFont="1" applyFill="1" applyBorder="1" applyAlignment="1" applyProtection="1">
      <alignment vertical="center"/>
      <protection locked="0"/>
    </xf>
    <xf numFmtId="164" fontId="9" fillId="3" borderId="25" xfId="0" applyNumberFormat="1" applyFont="1" applyFill="1" applyBorder="1" applyAlignment="1" applyProtection="1">
      <alignment vertical="center"/>
      <protection locked="0"/>
    </xf>
    <xf numFmtId="164" fontId="9" fillId="3" borderId="4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16" xfId="0" applyFont="1" applyFill="1" applyBorder="1" applyAlignment="1" applyProtection="1">
      <alignment horizontal="left" vertical="center"/>
      <protection locked="0"/>
    </xf>
    <xf numFmtId="0" fontId="9" fillId="3" borderId="16" xfId="0" applyFont="1" applyFill="1" applyBorder="1" applyAlignment="1" applyProtection="1">
      <alignment vertical="center"/>
      <protection locked="0"/>
    </xf>
    <xf numFmtId="164" fontId="9" fillId="3" borderId="16" xfId="0" applyNumberFormat="1" applyFont="1" applyFill="1" applyBorder="1" applyAlignment="1" applyProtection="1">
      <alignment vertical="center"/>
      <protection locked="0"/>
    </xf>
    <xf numFmtId="164" fontId="9" fillId="3" borderId="22" xfId="0" applyNumberFormat="1" applyFont="1" applyFill="1" applyBorder="1" applyAlignment="1" applyProtection="1">
      <alignment vertical="center"/>
      <protection locked="0"/>
    </xf>
    <xf numFmtId="0" fontId="9" fillId="3" borderId="25" xfId="0" applyFont="1" applyFill="1" applyBorder="1" applyAlignment="1" applyProtection="1">
      <alignment horizontal="right" vertical="center"/>
      <protection locked="0"/>
    </xf>
    <xf numFmtId="164" fontId="9" fillId="3" borderId="25" xfId="0" applyNumberFormat="1" applyFont="1" applyFill="1" applyBorder="1" applyAlignment="1" applyProtection="1">
      <alignment horizontal="right" vertical="center"/>
      <protection locked="0"/>
    </xf>
    <xf numFmtId="164" fontId="9" fillId="3" borderId="45" xfId="0" applyNumberFormat="1" applyFont="1" applyFill="1" applyBorder="1" applyAlignment="1" applyProtection="1">
      <alignment horizontal="right" vertical="center"/>
      <protection locked="0"/>
    </xf>
    <xf numFmtId="4" fontId="12" fillId="2" borderId="37" xfId="0" applyNumberFormat="1" applyFont="1" applyFill="1" applyBorder="1" applyAlignment="1">
      <alignment horizontal="center" vertical="center"/>
    </xf>
    <xf numFmtId="2" fontId="9" fillId="7" borderId="18" xfId="0" applyNumberFormat="1" applyFont="1" applyFill="1" applyBorder="1" applyAlignment="1" applyProtection="1">
      <alignment vertical="center"/>
      <protection locked="0"/>
    </xf>
    <xf numFmtId="0" fontId="9" fillId="3" borderId="11" xfId="0" applyFont="1" applyFill="1" applyBorder="1" applyAlignment="1" applyProtection="1">
      <alignment horizontal="left" vertical="center"/>
      <protection locked="0"/>
    </xf>
    <xf numFmtId="164" fontId="9" fillId="3" borderId="39" xfId="0" applyNumberFormat="1" applyFont="1" applyFill="1" applyBorder="1" applyAlignment="1" applyProtection="1">
      <alignment vertical="center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9" fillId="11" borderId="1" xfId="0" applyFont="1" applyFill="1" applyBorder="1" applyAlignment="1" applyProtection="1">
      <alignment horizontal="center" vertical="center"/>
      <protection locked="0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0" fontId="9" fillId="13" borderId="1" xfId="0" applyFont="1" applyFill="1" applyBorder="1" applyAlignment="1" applyProtection="1">
      <alignment horizontal="left" vertical="center"/>
      <protection locked="0"/>
    </xf>
    <xf numFmtId="0" fontId="9" fillId="0" borderId="0" xfId="0" quotePrefix="1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8" fillId="0" borderId="25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9" fontId="8" fillId="0" borderId="1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9" fillId="0" borderId="47" xfId="0" applyFont="1" applyBorder="1" applyAlignment="1" applyProtection="1">
      <alignment horizontal="left" vertical="center"/>
      <protection locked="0"/>
    </xf>
    <xf numFmtId="2" fontId="9" fillId="0" borderId="47" xfId="0" applyNumberFormat="1" applyFont="1" applyBorder="1" applyAlignment="1" applyProtection="1">
      <alignment vertical="center"/>
      <protection locked="0"/>
    </xf>
    <xf numFmtId="164" fontId="9" fillId="0" borderId="47" xfId="0" applyNumberFormat="1" applyFont="1" applyBorder="1" applyAlignment="1" applyProtection="1">
      <alignment vertical="center"/>
      <protection locked="0"/>
    </xf>
    <xf numFmtId="164" fontId="9" fillId="0" borderId="48" xfId="0" applyNumberFormat="1" applyFont="1" applyBorder="1" applyAlignment="1" applyProtection="1">
      <alignment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2" fontId="9" fillId="0" borderId="49" xfId="0" applyNumberFormat="1" applyFont="1" applyBorder="1" applyAlignment="1" applyProtection="1">
      <alignment vertical="center"/>
      <protection locked="0"/>
    </xf>
    <xf numFmtId="2" fontId="9" fillId="0" borderId="47" xfId="0" applyNumberFormat="1" applyFont="1" applyBorder="1" applyAlignment="1" applyProtection="1">
      <alignment horizontal="right" vertical="center"/>
      <protection locked="0"/>
    </xf>
    <xf numFmtId="164" fontId="9" fillId="0" borderId="47" xfId="0" applyNumberFormat="1" applyFont="1" applyBorder="1" applyAlignment="1" applyProtection="1">
      <alignment horizontal="right" vertical="center"/>
      <protection locked="0"/>
    </xf>
    <xf numFmtId="164" fontId="9" fillId="0" borderId="48" xfId="0" applyNumberFormat="1" applyFont="1" applyBorder="1" applyAlignment="1" applyProtection="1">
      <alignment horizontal="right" vertical="center"/>
      <protection locked="0"/>
    </xf>
    <xf numFmtId="2" fontId="9" fillId="0" borderId="47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39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2" fontId="16" fillId="2" borderId="18" xfId="0" applyNumberFormat="1" applyFont="1" applyFill="1" applyBorder="1" applyAlignment="1" applyProtection="1">
      <alignment vertical="center"/>
      <protection locked="0"/>
    </xf>
    <xf numFmtId="164" fontId="16" fillId="2" borderId="18" xfId="0" applyNumberFormat="1" applyFont="1" applyFill="1" applyBorder="1" applyAlignment="1" applyProtection="1">
      <alignment vertical="center"/>
      <protection locked="0"/>
    </xf>
    <xf numFmtId="164" fontId="16" fillId="2" borderId="37" xfId="0" applyNumberFormat="1" applyFont="1" applyFill="1" applyBorder="1" applyAlignment="1" applyProtection="1">
      <alignment vertical="center"/>
      <protection locked="0"/>
    </xf>
    <xf numFmtId="2" fontId="16" fillId="2" borderId="17" xfId="0" applyNumberFormat="1" applyFont="1" applyFill="1" applyBorder="1" applyAlignment="1" applyProtection="1">
      <alignment vertical="center"/>
      <protection locked="0"/>
    </xf>
    <xf numFmtId="164" fontId="16" fillId="2" borderId="18" xfId="0" applyNumberFormat="1" applyFont="1" applyFill="1" applyBorder="1" applyAlignment="1" applyProtection="1">
      <alignment horizontal="right" vertical="center"/>
      <protection locked="0"/>
    </xf>
    <xf numFmtId="164" fontId="16" fillId="2" borderId="37" xfId="0" applyNumberFormat="1" applyFont="1" applyFill="1" applyBorder="1" applyAlignment="1" applyProtection="1">
      <alignment horizontal="right" vertical="center"/>
      <protection locked="0"/>
    </xf>
    <xf numFmtId="164" fontId="9" fillId="0" borderId="49" xfId="0" applyNumberFormat="1" applyFont="1" applyBorder="1" applyAlignment="1" applyProtection="1">
      <alignment vertical="center"/>
      <protection locked="0"/>
    </xf>
    <xf numFmtId="164" fontId="9" fillId="0" borderId="50" xfId="0" applyNumberFormat="1" applyFont="1" applyBorder="1" applyAlignment="1" applyProtection="1">
      <alignment vertical="center"/>
      <protection locked="0"/>
    </xf>
    <xf numFmtId="0" fontId="17" fillId="14" borderId="0" xfId="0" applyFont="1" applyFill="1" applyAlignment="1" applyProtection="1">
      <alignment horizontal="left" vertical="center"/>
      <protection locked="0"/>
    </xf>
    <xf numFmtId="2" fontId="9" fillId="14" borderId="0" xfId="0" applyNumberFormat="1" applyFont="1" applyFill="1" applyAlignment="1">
      <alignment horizontal="right" vertical="center"/>
    </xf>
    <xf numFmtId="2" fontId="1" fillId="14" borderId="0" xfId="0" applyNumberFormat="1" applyFont="1" applyFill="1" applyAlignment="1">
      <alignment horizontal="left" vertical="center"/>
    </xf>
    <xf numFmtId="2" fontId="9" fillId="14" borderId="0" xfId="0" applyNumberFormat="1" applyFont="1" applyFill="1" applyAlignment="1">
      <alignment horizontal="left" vertical="center"/>
    </xf>
    <xf numFmtId="9" fontId="1" fillId="0" borderId="1" xfId="0" applyNumberFormat="1" applyFont="1" applyBorder="1" applyAlignment="1" applyProtection="1">
      <alignment horizontal="left" vertical="center"/>
      <protection locked="0"/>
    </xf>
    <xf numFmtId="165" fontId="9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 applyProtection="1">
      <alignment vertical="center"/>
      <protection locked="0"/>
    </xf>
    <xf numFmtId="165" fontId="9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2" fontId="9" fillId="0" borderId="0" xfId="0" applyNumberFormat="1" applyFont="1" applyAlignment="1">
      <alignment horizontal="left"/>
    </xf>
    <xf numFmtId="2" fontId="9" fillId="8" borderId="13" xfId="0" applyNumberFormat="1" applyFont="1" applyFill="1" applyBorder="1" applyAlignment="1" applyProtection="1">
      <alignment horizontal="right" vertical="center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2" fontId="9" fillId="7" borderId="17" xfId="0" applyNumberFormat="1" applyFont="1" applyFill="1" applyBorder="1" applyAlignment="1" applyProtection="1">
      <alignment horizontal="right" vertical="center"/>
      <protection locked="0"/>
    </xf>
    <xf numFmtId="2" fontId="9" fillId="0" borderId="17" xfId="0" applyNumberFormat="1" applyFont="1" applyBorder="1" applyAlignment="1" applyProtection="1">
      <alignment horizontal="right" vertical="center"/>
      <protection locked="0"/>
    </xf>
    <xf numFmtId="164" fontId="16" fillId="2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51" xfId="0" applyFont="1" applyBorder="1" applyAlignment="1" applyProtection="1">
      <alignment horizontal="left" vertical="center"/>
      <protection locked="0"/>
    </xf>
    <xf numFmtId="2" fontId="9" fillId="7" borderId="51" xfId="0" applyNumberFormat="1" applyFont="1" applyFill="1" applyBorder="1" applyAlignment="1" applyProtection="1">
      <alignment vertical="center"/>
      <protection locked="0"/>
    </xf>
    <xf numFmtId="2" fontId="9" fillId="0" borderId="51" xfId="0" applyNumberFormat="1" applyFont="1" applyBorder="1" applyAlignment="1" applyProtection="1">
      <alignment vertical="center"/>
      <protection locked="0"/>
    </xf>
    <xf numFmtId="2" fontId="16" fillId="2" borderId="51" xfId="0" applyNumberFormat="1" applyFont="1" applyFill="1" applyBorder="1" applyAlignment="1" applyProtection="1">
      <alignment vertical="center"/>
      <protection locked="0"/>
    </xf>
    <xf numFmtId="164" fontId="16" fillId="2" borderId="51" xfId="0" applyNumberFormat="1" applyFont="1" applyFill="1" applyBorder="1" applyAlignment="1" applyProtection="1">
      <alignment vertical="center"/>
      <protection locked="0"/>
    </xf>
    <xf numFmtId="164" fontId="16" fillId="2" borderId="38" xfId="0" applyNumberFormat="1" applyFont="1" applyFill="1" applyBorder="1" applyAlignment="1" applyProtection="1">
      <alignment vertical="center"/>
      <protection locked="0"/>
    </xf>
    <xf numFmtId="0" fontId="9" fillId="5" borderId="53" xfId="0" applyFont="1" applyFill="1" applyBorder="1" applyAlignment="1" applyProtection="1">
      <alignment horizontal="left" vertical="center"/>
      <protection locked="0"/>
    </xf>
    <xf numFmtId="0" fontId="9" fillId="5" borderId="54" xfId="0" applyFont="1" applyFill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5" borderId="11" xfId="0" applyFont="1" applyFill="1" applyBorder="1" applyAlignment="1" applyProtection="1">
      <alignment horizontal="left" vertical="center"/>
      <protection locked="0"/>
    </xf>
    <xf numFmtId="2" fontId="12" fillId="2" borderId="50" xfId="0" applyNumberFormat="1" applyFont="1" applyFill="1" applyBorder="1" applyAlignment="1">
      <alignment vertical="center"/>
    </xf>
    <xf numFmtId="2" fontId="6" fillId="0" borderId="52" xfId="0" applyNumberFormat="1" applyFont="1" applyBorder="1" applyAlignment="1">
      <alignment horizontal="right" vertical="center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9" fillId="3" borderId="24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164" fontId="9" fillId="3" borderId="24" xfId="0" applyNumberFormat="1" applyFont="1" applyFill="1" applyBorder="1" applyAlignment="1" applyProtection="1">
      <alignment vertical="center"/>
      <protection locked="0"/>
    </xf>
    <xf numFmtId="164" fontId="9" fillId="3" borderId="0" xfId="0" applyNumberFormat="1" applyFont="1" applyFill="1" applyAlignment="1" applyProtection="1">
      <alignment vertical="center"/>
      <protection locked="0"/>
    </xf>
    <xf numFmtId="164" fontId="9" fillId="3" borderId="56" xfId="0" applyNumberFormat="1" applyFont="1" applyFill="1" applyBorder="1" applyAlignment="1" applyProtection="1">
      <alignment vertical="center"/>
      <protection locked="0"/>
    </xf>
    <xf numFmtId="2" fontId="9" fillId="0" borderId="55" xfId="0" applyNumberFormat="1" applyFont="1" applyBorder="1" applyAlignment="1" applyProtection="1">
      <alignment vertical="center"/>
      <protection locked="0"/>
    </xf>
    <xf numFmtId="2" fontId="9" fillId="8" borderId="13" xfId="0" applyNumberFormat="1" applyFont="1" applyFill="1" applyBorder="1" applyAlignment="1" applyProtection="1">
      <alignment vertical="center"/>
      <protection locked="0"/>
    </xf>
    <xf numFmtId="2" fontId="9" fillId="0" borderId="26" xfId="0" applyNumberFormat="1" applyFont="1" applyBorder="1" applyAlignment="1" applyProtection="1">
      <alignment vertical="center"/>
      <protection locked="0"/>
    </xf>
    <xf numFmtId="0" fontId="9" fillId="0" borderId="43" xfId="0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164" fontId="9" fillId="0" borderId="17" xfId="0" applyNumberFormat="1" applyFont="1" applyBorder="1" applyAlignment="1" applyProtection="1">
      <alignment vertical="center"/>
      <protection locked="0"/>
    </xf>
    <xf numFmtId="164" fontId="9" fillId="0" borderId="34" xfId="0" applyNumberFormat="1" applyFont="1" applyBorder="1" applyAlignment="1" applyProtection="1">
      <alignment vertical="center"/>
      <protection locked="0"/>
    </xf>
    <xf numFmtId="2" fontId="12" fillId="15" borderId="23" xfId="0" applyNumberFormat="1" applyFont="1" applyFill="1" applyBorder="1" applyAlignment="1">
      <alignment vertical="center"/>
    </xf>
    <xf numFmtId="2" fontId="9" fillId="7" borderId="51" xfId="0" applyNumberFormat="1" applyFont="1" applyFill="1" applyBorder="1" applyAlignment="1" applyProtection="1">
      <alignment horizontal="right" vertical="center"/>
      <protection locked="0"/>
    </xf>
    <xf numFmtId="2" fontId="9" fillId="0" borderId="51" xfId="0" applyNumberFormat="1" applyFont="1" applyBorder="1" applyAlignment="1" applyProtection="1">
      <alignment horizontal="right" vertical="center"/>
      <protection locked="0"/>
    </xf>
    <xf numFmtId="2" fontId="9" fillId="8" borderId="49" xfId="0" applyNumberFormat="1" applyFont="1" applyFill="1" applyBorder="1" applyAlignment="1" applyProtection="1">
      <alignment horizontal="right" vertical="center"/>
      <protection locked="0"/>
    </xf>
    <xf numFmtId="2" fontId="9" fillId="0" borderId="49" xfId="0" applyNumberFormat="1" applyFont="1" applyBorder="1" applyAlignment="1" applyProtection="1">
      <alignment horizontal="right" vertical="center"/>
      <protection locked="0"/>
    </xf>
    <xf numFmtId="164" fontId="9" fillId="0" borderId="49" xfId="0" applyNumberFormat="1" applyFont="1" applyBorder="1" applyAlignment="1" applyProtection="1">
      <alignment horizontal="right" vertical="center"/>
      <protection locked="0"/>
    </xf>
    <xf numFmtId="164" fontId="9" fillId="0" borderId="50" xfId="0" applyNumberFormat="1" applyFont="1" applyBorder="1" applyAlignment="1" applyProtection="1">
      <alignment horizontal="right" vertical="center"/>
      <protection locked="0"/>
    </xf>
    <xf numFmtId="2" fontId="12" fillId="15" borderId="32" xfId="0" applyNumberFormat="1" applyFont="1" applyFill="1" applyBorder="1" applyAlignment="1">
      <alignment horizontal="right" vertical="center"/>
    </xf>
    <xf numFmtId="164" fontId="16" fillId="2" borderId="51" xfId="0" applyNumberFormat="1" applyFont="1" applyFill="1" applyBorder="1" applyAlignment="1" applyProtection="1">
      <alignment horizontal="right" vertical="center"/>
      <protection locked="0"/>
    </xf>
    <xf numFmtId="164" fontId="16" fillId="2" borderId="38" xfId="0" applyNumberFormat="1" applyFont="1" applyFill="1" applyBorder="1" applyAlignment="1" applyProtection="1">
      <alignment horizontal="right" vertical="center"/>
      <protection locked="0"/>
    </xf>
    <xf numFmtId="2" fontId="16" fillId="15" borderId="23" xfId="0" applyNumberFormat="1" applyFont="1" applyFill="1" applyBorder="1" applyAlignment="1">
      <alignment horizontal="right" vertical="center"/>
    </xf>
    <xf numFmtId="0" fontId="9" fillId="5" borderId="41" xfId="0" applyFont="1" applyFill="1" applyBorder="1" applyAlignment="1" applyProtection="1">
      <alignment horizontal="left" vertical="center"/>
      <protection locked="0"/>
    </xf>
    <xf numFmtId="2" fontId="9" fillId="7" borderId="49" xfId="0" applyNumberFormat="1" applyFont="1" applyFill="1" applyBorder="1" applyAlignment="1" applyProtection="1">
      <alignment vertical="center"/>
      <protection locked="0"/>
    </xf>
    <xf numFmtId="2" fontId="16" fillId="2" borderId="49" xfId="0" applyNumberFormat="1" applyFont="1" applyFill="1" applyBorder="1" applyAlignment="1" applyProtection="1">
      <alignment vertical="center"/>
      <protection locked="0"/>
    </xf>
    <xf numFmtId="164" fontId="16" fillId="2" borderId="49" xfId="0" applyNumberFormat="1" applyFont="1" applyFill="1" applyBorder="1" applyAlignment="1" applyProtection="1">
      <alignment vertical="center"/>
      <protection locked="0"/>
    </xf>
    <xf numFmtId="164" fontId="16" fillId="2" borderId="50" xfId="0" applyNumberFormat="1" applyFont="1" applyFill="1" applyBorder="1" applyAlignment="1" applyProtection="1">
      <alignment vertical="center"/>
      <protection locked="0"/>
    </xf>
    <xf numFmtId="2" fontId="16" fillId="15" borderId="32" xfId="0" applyNumberFormat="1" applyFont="1" applyFill="1" applyBorder="1" applyAlignment="1">
      <alignment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2" fontId="12" fillId="15" borderId="32" xfId="0" applyNumberFormat="1" applyFont="1" applyFill="1" applyBorder="1" applyAlignment="1">
      <alignment vertical="center"/>
    </xf>
    <xf numFmtId="2" fontId="9" fillId="7" borderId="49" xfId="0" applyNumberFormat="1" applyFont="1" applyFill="1" applyBorder="1" applyAlignment="1" applyProtection="1">
      <alignment horizontal="right" vertical="center"/>
      <protection locked="0"/>
    </xf>
    <xf numFmtId="164" fontId="16" fillId="2" borderId="49" xfId="0" applyNumberFormat="1" applyFont="1" applyFill="1" applyBorder="1" applyAlignment="1" applyProtection="1">
      <alignment horizontal="right" vertical="center"/>
      <protection locked="0"/>
    </xf>
    <xf numFmtId="164" fontId="16" fillId="2" borderId="50" xfId="0" applyNumberFormat="1" applyFont="1" applyFill="1" applyBorder="1" applyAlignment="1" applyProtection="1">
      <alignment horizontal="right" vertical="center"/>
      <protection locked="0"/>
    </xf>
    <xf numFmtId="2" fontId="12" fillId="15" borderId="23" xfId="0" applyNumberFormat="1" applyFont="1" applyFill="1" applyBorder="1" applyAlignment="1">
      <alignment horizontal="right" vertical="center"/>
    </xf>
    <xf numFmtId="2" fontId="9" fillId="0" borderId="13" xfId="0" applyNumberFormat="1" applyFont="1" applyBorder="1" applyAlignment="1" applyProtection="1">
      <alignment horizontal="left" vertical="center"/>
      <protection locked="0"/>
    </xf>
    <xf numFmtId="2" fontId="16" fillId="15" borderId="32" xfId="0" applyNumberFormat="1" applyFont="1" applyFill="1" applyBorder="1" applyAlignment="1">
      <alignment horizontal="right" vertical="center"/>
    </xf>
    <xf numFmtId="2" fontId="8" fillId="0" borderId="0" xfId="0" applyNumberFormat="1" applyFont="1" applyAlignment="1" applyProtection="1">
      <alignment horizontal="left" vertical="center"/>
      <protection locked="0"/>
    </xf>
    <xf numFmtId="0" fontId="1" fillId="0" borderId="25" xfId="0" quotePrefix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15" fillId="2" borderId="19" xfId="0" applyNumberFormat="1" applyFont="1" applyFill="1" applyBorder="1" applyAlignment="1">
      <alignment horizontal="center" vertical="center"/>
    </xf>
    <xf numFmtId="2" fontId="15" fillId="2" borderId="20" xfId="0" applyNumberFormat="1" applyFont="1" applyFill="1" applyBorder="1" applyAlignment="1">
      <alignment horizontal="center" vertical="center"/>
    </xf>
    <xf numFmtId="2" fontId="15" fillId="2" borderId="24" xfId="0" applyNumberFormat="1" applyFont="1" applyFill="1" applyBorder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/>
    </xf>
    <xf numFmtId="2" fontId="15" fillId="2" borderId="15" xfId="0" applyNumberFormat="1" applyFont="1" applyFill="1" applyBorder="1" applyAlignment="1">
      <alignment horizontal="center" vertical="center"/>
    </xf>
    <xf numFmtId="2" fontId="15" fillId="2" borderId="26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 wrapText="1"/>
    </xf>
    <xf numFmtId="2" fontId="9" fillId="0" borderId="31" xfId="0" applyNumberFormat="1" applyFont="1" applyBorder="1" applyAlignment="1">
      <alignment horizontal="center" vertical="center" wrapText="1"/>
    </xf>
    <xf numFmtId="2" fontId="9" fillId="0" borderId="33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left" vertical="center"/>
      <protection locked="0"/>
    </xf>
    <xf numFmtId="0" fontId="6" fillId="5" borderId="12" xfId="0" applyFont="1" applyFill="1" applyBorder="1" applyAlignment="1" applyProtection="1">
      <alignment horizontal="left" vertical="center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15" fillId="2" borderId="57" xfId="0" applyNumberFormat="1" applyFont="1" applyFill="1" applyBorder="1" applyAlignment="1">
      <alignment horizontal="center" vertical="center"/>
    </xf>
    <xf numFmtId="2" fontId="15" fillId="2" borderId="9" xfId="0" applyNumberFormat="1" applyFon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 wrapText="1"/>
    </xf>
    <xf numFmtId="2" fontId="6" fillId="5" borderId="16" xfId="0" applyNumberFormat="1" applyFont="1" applyFill="1" applyBorder="1" applyAlignment="1">
      <alignment horizontal="center" vertical="center" wrapText="1"/>
    </xf>
    <xf numFmtId="0" fontId="11" fillId="0" borderId="46" xfId="0" applyFont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43" fontId="9" fillId="5" borderId="4" xfId="1" applyFont="1" applyFill="1" applyBorder="1" applyAlignment="1" applyProtection="1">
      <alignment horizontal="center" vertical="center"/>
      <protection locked="0"/>
    </xf>
    <xf numFmtId="43" fontId="9" fillId="5" borderId="5" xfId="1" applyFont="1" applyFill="1" applyBorder="1" applyAlignment="1" applyProtection="1">
      <alignment horizontal="center" vertical="center"/>
      <protection locked="0"/>
    </xf>
    <xf numFmtId="14" fontId="11" fillId="0" borderId="3" xfId="0" applyNumberFormat="1" applyFont="1" applyBorder="1" applyAlignment="1" applyProtection="1">
      <alignment horizontal="left" vertical="center"/>
      <protection locked="0"/>
    </xf>
    <xf numFmtId="0" fontId="11" fillId="14" borderId="3" xfId="0" applyFont="1" applyFill="1" applyBorder="1" applyAlignment="1" applyProtection="1">
      <alignment horizontal="left" vertic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313765</xdr:colOff>
      <xdr:row>1</xdr:row>
      <xdr:rowOff>11205</xdr:rowOff>
    </xdr:from>
    <xdr:to>
      <xdr:col>37</xdr:col>
      <xdr:colOff>1</xdr:colOff>
      <xdr:row>10</xdr:row>
      <xdr:rowOff>268941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DF36B3C0-6F3E-4934-9BD6-3F61739C3F97}"/>
            </a:ext>
          </a:extLst>
        </xdr:cNvPr>
        <xdr:cNvSpPr/>
      </xdr:nvSpPr>
      <xdr:spPr>
        <a:xfrm>
          <a:off x="16344340" y="335055"/>
          <a:ext cx="514911" cy="3172386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60"/>
  <sheetViews>
    <sheetView tabSelected="1" zoomScale="70" zoomScaleNormal="70" zoomScalePageLayoutView="60" workbookViewId="0">
      <selection activeCell="AL1" sqref="AL1"/>
    </sheetView>
  </sheetViews>
  <sheetFormatPr baseColWidth="10" defaultColWidth="10.85546875" defaultRowHeight="12.75" x14ac:dyDescent="0.25"/>
  <cols>
    <col min="1" max="1" width="3" style="1" bestFit="1" customWidth="1"/>
    <col min="2" max="2" width="25.28515625" style="2" bestFit="1" customWidth="1"/>
    <col min="3" max="3" width="7.7109375" style="53" bestFit="1" customWidth="1"/>
    <col min="4" max="34" width="6.28515625" style="2" customWidth="1"/>
    <col min="35" max="35" width="7.28515625" style="4" bestFit="1" customWidth="1"/>
    <col min="36" max="36" width="1.7109375" style="5" customWidth="1"/>
    <col min="37" max="37" width="12.42578125" style="6" bestFit="1" customWidth="1"/>
    <col min="38" max="38" width="10.7109375" style="6" customWidth="1"/>
    <col min="39" max="39" width="13.140625" style="7" bestFit="1" customWidth="1"/>
    <col min="40" max="40" width="13.85546875" style="7" bestFit="1" customWidth="1"/>
    <col min="41" max="16384" width="10.85546875" style="2"/>
  </cols>
  <sheetData>
    <row r="1" spans="1:44" ht="25.5" customHeight="1" x14ac:dyDescent="0.25">
      <c r="B1" s="257" t="s">
        <v>187</v>
      </c>
      <c r="C1" s="257"/>
      <c r="D1" s="257"/>
      <c r="E1" s="257"/>
      <c r="F1" s="257"/>
      <c r="G1" s="257"/>
      <c r="H1" s="257"/>
      <c r="I1" s="257"/>
      <c r="K1" s="3"/>
      <c r="L1" s="3"/>
      <c r="AH1" s="152" t="s">
        <v>181</v>
      </c>
      <c r="AI1" s="153"/>
      <c r="AJ1" s="154"/>
      <c r="AK1" s="155"/>
      <c r="AL1" s="152"/>
    </row>
    <row r="2" spans="1:44" ht="25.5" customHeight="1" x14ac:dyDescent="0.25">
      <c r="B2" s="62" t="s">
        <v>179</v>
      </c>
      <c r="C2" s="125"/>
      <c r="D2" s="125"/>
      <c r="E2" s="125"/>
      <c r="F2" s="125"/>
      <c r="G2" s="125"/>
      <c r="H2" s="125"/>
      <c r="I2" s="125"/>
      <c r="K2" s="3"/>
      <c r="L2" s="3"/>
      <c r="AA2" s="129" t="s">
        <v>176</v>
      </c>
      <c r="AE2" s="127"/>
      <c r="AH2" s="156">
        <v>1</v>
      </c>
      <c r="AI2" s="157">
        <v>25</v>
      </c>
      <c r="AJ2" s="158"/>
      <c r="AK2" s="159">
        <v>27</v>
      </c>
    </row>
    <row r="3" spans="1:44" ht="25.5" customHeight="1" x14ac:dyDescent="0.25">
      <c r="B3" s="261" t="s">
        <v>166</v>
      </c>
      <c r="C3" s="261"/>
      <c r="D3" s="261"/>
      <c r="E3" s="261"/>
      <c r="F3" s="261"/>
      <c r="G3" s="261"/>
      <c r="H3" s="261"/>
      <c r="K3" s="8"/>
      <c r="L3" s="259" t="s">
        <v>0</v>
      </c>
      <c r="M3" s="259"/>
      <c r="N3" s="259"/>
      <c r="R3" s="122"/>
      <c r="S3" s="260" t="s">
        <v>72</v>
      </c>
      <c r="T3" s="259"/>
      <c r="U3" s="259"/>
      <c r="V3" s="259"/>
      <c r="AA3" s="128">
        <v>0.9</v>
      </c>
      <c r="AB3" s="10" t="s">
        <v>168</v>
      </c>
      <c r="AC3" s="140" t="s">
        <v>180</v>
      </c>
      <c r="AH3" s="156">
        <v>0.9</v>
      </c>
      <c r="AI3" s="160">
        <f>$AI$2*AH3</f>
        <v>22.5</v>
      </c>
      <c r="AJ3" s="158"/>
      <c r="AK3" s="161">
        <f>$AK$2*AH3</f>
        <v>24.3</v>
      </c>
    </row>
    <row r="4" spans="1:44" ht="25.5" customHeight="1" x14ac:dyDescent="0.25">
      <c r="B4" s="97"/>
      <c r="C4" s="97"/>
      <c r="D4" s="9"/>
      <c r="E4" s="9"/>
      <c r="F4" s="9"/>
      <c r="G4" s="9"/>
      <c r="H4" s="9"/>
      <c r="K4" s="54"/>
      <c r="L4" s="259" t="s">
        <v>1</v>
      </c>
      <c r="M4" s="259"/>
      <c r="N4" s="259"/>
      <c r="R4" s="128"/>
      <c r="S4" s="10" t="s">
        <v>177</v>
      </c>
      <c r="AA4" s="128">
        <v>0.8</v>
      </c>
      <c r="AB4" s="127" t="s">
        <v>169</v>
      </c>
      <c r="AC4" s="140" t="s">
        <v>180</v>
      </c>
      <c r="AH4" s="156">
        <v>0.8</v>
      </c>
      <c r="AI4" s="160">
        <f t="shared" ref="AI4:AI11" si="0">$AI$2*AH4</f>
        <v>20</v>
      </c>
      <c r="AJ4" s="158"/>
      <c r="AK4" s="161">
        <f t="shared" ref="AK4:AK11" si="1">$AK$2*AH4</f>
        <v>21.6</v>
      </c>
    </row>
    <row r="5" spans="1:44" ht="25.5" customHeight="1" x14ac:dyDescent="0.2">
      <c r="B5" s="97" t="s">
        <v>2</v>
      </c>
      <c r="C5" s="258"/>
      <c r="D5" s="258"/>
      <c r="E5" s="258"/>
      <c r="F5" s="258"/>
      <c r="G5" s="258"/>
      <c r="H5" s="258"/>
      <c r="K5" s="118"/>
      <c r="L5" s="259" t="s">
        <v>3</v>
      </c>
      <c r="M5" s="259"/>
      <c r="N5" s="259"/>
      <c r="O5" s="123"/>
      <c r="R5" s="128"/>
      <c r="S5" s="1"/>
      <c r="AA5" s="128">
        <v>0.7</v>
      </c>
      <c r="AB5" s="127" t="s">
        <v>170</v>
      </c>
      <c r="AC5" s="140" t="s">
        <v>180</v>
      </c>
      <c r="AH5" s="156">
        <v>0.7</v>
      </c>
      <c r="AI5" s="160">
        <f t="shared" si="0"/>
        <v>17.5</v>
      </c>
      <c r="AJ5" s="158"/>
      <c r="AK5" s="161">
        <f t="shared" si="1"/>
        <v>18.899999999999999</v>
      </c>
      <c r="AL5" s="162" t="s">
        <v>182</v>
      </c>
    </row>
    <row r="6" spans="1:44" ht="25.5" customHeight="1" x14ac:dyDescent="0.2">
      <c r="B6" s="97" t="s">
        <v>4</v>
      </c>
      <c r="C6" s="258"/>
      <c r="D6" s="258"/>
      <c r="E6" s="258"/>
      <c r="F6" s="258"/>
      <c r="G6" s="258"/>
      <c r="H6" s="258"/>
      <c r="K6" s="119"/>
      <c r="L6" s="259" t="s">
        <v>5</v>
      </c>
      <c r="M6" s="259"/>
      <c r="N6" s="259"/>
      <c r="R6" s="128"/>
      <c r="S6" s="3"/>
      <c r="AA6" s="128">
        <v>0.6</v>
      </c>
      <c r="AB6" s="127" t="s">
        <v>171</v>
      </c>
      <c r="AC6" s="140" t="s">
        <v>180</v>
      </c>
      <c r="AH6" s="156">
        <v>0.6</v>
      </c>
      <c r="AI6" s="160">
        <f t="shared" si="0"/>
        <v>15</v>
      </c>
      <c r="AJ6" s="158"/>
      <c r="AK6" s="161">
        <f t="shared" si="1"/>
        <v>16.2</v>
      </c>
      <c r="AL6" s="163" t="s">
        <v>183</v>
      </c>
    </row>
    <row r="7" spans="1:44" ht="25.5" customHeight="1" thickBot="1" x14ac:dyDescent="0.25">
      <c r="B7" s="96" t="s">
        <v>6</v>
      </c>
      <c r="C7" s="264"/>
      <c r="D7" s="258"/>
      <c r="E7" s="258"/>
      <c r="F7" s="258"/>
      <c r="G7" s="258"/>
      <c r="H7" s="258"/>
      <c r="K7" s="120"/>
      <c r="L7" s="259" t="s">
        <v>7</v>
      </c>
      <c r="M7" s="259"/>
      <c r="N7" s="259"/>
      <c r="AA7" s="128">
        <v>0.5</v>
      </c>
      <c r="AB7" s="127" t="s">
        <v>167</v>
      </c>
      <c r="AC7" s="140" t="s">
        <v>180</v>
      </c>
      <c r="AH7" s="156">
        <v>0.5</v>
      </c>
      <c r="AI7" s="160">
        <f t="shared" si="0"/>
        <v>12.5</v>
      </c>
      <c r="AJ7" s="158"/>
      <c r="AK7" s="161">
        <f t="shared" si="1"/>
        <v>13.5</v>
      </c>
      <c r="AL7" s="163" t="s">
        <v>184</v>
      </c>
    </row>
    <row r="8" spans="1:44" ht="25.5" customHeight="1" thickBot="1" x14ac:dyDescent="0.3">
      <c r="B8" s="97" t="s">
        <v>8</v>
      </c>
      <c r="C8" s="258"/>
      <c r="D8" s="258"/>
      <c r="E8" s="258"/>
      <c r="F8" s="258"/>
      <c r="G8" s="258"/>
      <c r="H8" s="258"/>
      <c r="K8" s="11"/>
      <c r="L8" s="259" t="s">
        <v>9</v>
      </c>
      <c r="M8" s="259"/>
      <c r="N8" s="259"/>
      <c r="R8" s="262"/>
      <c r="S8" s="263"/>
      <c r="T8" s="12" t="s">
        <v>188</v>
      </c>
      <c r="U8" s="12"/>
      <c r="V8" s="12"/>
      <c r="W8" s="12"/>
      <c r="X8" s="12"/>
      <c r="Y8" s="12"/>
      <c r="AA8" s="128">
        <v>0.4</v>
      </c>
      <c r="AB8" s="127" t="s">
        <v>172</v>
      </c>
      <c r="AC8" s="140" t="s">
        <v>180</v>
      </c>
      <c r="AH8" s="156">
        <v>0.4</v>
      </c>
      <c r="AI8" s="160">
        <f t="shared" si="0"/>
        <v>10</v>
      </c>
      <c r="AJ8" s="158"/>
      <c r="AK8" s="161">
        <f t="shared" si="1"/>
        <v>10.8</v>
      </c>
    </row>
    <row r="9" spans="1:44" ht="25.5" customHeight="1" x14ac:dyDescent="0.25">
      <c r="B9" s="97" t="s">
        <v>10</v>
      </c>
      <c r="C9" s="264"/>
      <c r="D9" s="258"/>
      <c r="E9" s="258"/>
      <c r="F9" s="258"/>
      <c r="G9" s="258"/>
      <c r="H9" s="258"/>
      <c r="K9" s="13"/>
      <c r="L9" s="259" t="s">
        <v>11</v>
      </c>
      <c r="M9" s="259"/>
      <c r="N9" s="259"/>
      <c r="AA9" s="128">
        <v>0.3</v>
      </c>
      <c r="AB9" s="127" t="s">
        <v>173</v>
      </c>
      <c r="AC9" s="140" t="s">
        <v>180</v>
      </c>
      <c r="AH9" s="156">
        <v>0.3</v>
      </c>
      <c r="AI9" s="160">
        <f t="shared" si="0"/>
        <v>7.5</v>
      </c>
      <c r="AJ9" s="158"/>
      <c r="AK9" s="161">
        <f t="shared" si="1"/>
        <v>8.1</v>
      </c>
    </row>
    <row r="10" spans="1:44" ht="25.5" customHeight="1" x14ac:dyDescent="0.25">
      <c r="B10" s="97" t="s">
        <v>12</v>
      </c>
      <c r="C10" s="265"/>
      <c r="D10" s="265"/>
      <c r="E10" s="265"/>
      <c r="F10" s="265"/>
      <c r="G10" s="265"/>
      <c r="H10" s="265"/>
      <c r="K10" s="121"/>
      <c r="L10" s="259" t="s">
        <v>79</v>
      </c>
      <c r="M10" s="259"/>
      <c r="N10" s="259"/>
      <c r="O10" s="259"/>
      <c r="P10" s="259"/>
      <c r="AA10" s="128">
        <v>0.2</v>
      </c>
      <c r="AB10" s="127" t="s">
        <v>174</v>
      </c>
      <c r="AC10" s="140" t="s">
        <v>180</v>
      </c>
      <c r="AG10" s="140" t="s">
        <v>178</v>
      </c>
      <c r="AH10" s="156">
        <v>0.2</v>
      </c>
      <c r="AI10" s="160">
        <f t="shared" si="0"/>
        <v>5</v>
      </c>
      <c r="AJ10" s="158"/>
      <c r="AK10" s="161">
        <f t="shared" si="1"/>
        <v>5.4</v>
      </c>
    </row>
    <row r="11" spans="1:44" ht="25.5" customHeight="1" x14ac:dyDescent="0.25">
      <c r="B11" s="97" t="s">
        <v>165</v>
      </c>
      <c r="C11" s="256">
        <v>100</v>
      </c>
      <c r="D11" s="256"/>
      <c r="E11" s="256"/>
      <c r="F11" s="256"/>
      <c r="G11" s="256"/>
      <c r="H11" s="256"/>
      <c r="K11" s="124"/>
      <c r="L11" s="3"/>
      <c r="M11" s="3"/>
      <c r="N11" s="3"/>
      <c r="O11" s="3"/>
      <c r="P11" s="3"/>
      <c r="AA11" s="128">
        <v>0.1</v>
      </c>
      <c r="AB11" s="127" t="s">
        <v>175</v>
      </c>
      <c r="AC11" s="140" t="s">
        <v>180</v>
      </c>
      <c r="AH11" s="156">
        <v>0.1</v>
      </c>
      <c r="AI11" s="160">
        <f t="shared" si="0"/>
        <v>2.5</v>
      </c>
      <c r="AJ11" s="158"/>
      <c r="AK11" s="161">
        <f t="shared" si="1"/>
        <v>2.7</v>
      </c>
    </row>
    <row r="12" spans="1:44" ht="13.5" customHeight="1" thickBot="1" x14ac:dyDescent="0.3">
      <c r="B12" s="97"/>
      <c r="C12" s="141"/>
      <c r="D12" s="141"/>
      <c r="E12" s="141"/>
      <c r="F12" s="141"/>
      <c r="G12" s="141"/>
      <c r="H12" s="14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44" ht="13.5" customHeight="1" thickBot="1" x14ac:dyDescent="0.3">
      <c r="B13" s="242" t="s">
        <v>81</v>
      </c>
      <c r="C13" s="250" t="s">
        <v>14</v>
      </c>
      <c r="D13" s="15" t="s">
        <v>163</v>
      </c>
      <c r="E13" s="15"/>
      <c r="F13" s="15"/>
      <c r="G13" s="15"/>
      <c r="H13" s="15"/>
      <c r="I13" s="14" t="s">
        <v>136</v>
      </c>
      <c r="J13" s="15"/>
      <c r="K13" s="15"/>
      <c r="L13" s="15"/>
      <c r="M13" s="15"/>
      <c r="N13" s="15"/>
      <c r="O13" s="15"/>
      <c r="P13" s="14" t="s">
        <v>137</v>
      </c>
      <c r="Q13" s="15"/>
      <c r="R13" s="15"/>
      <c r="S13" s="15"/>
      <c r="T13" s="15"/>
      <c r="U13" s="15"/>
      <c r="V13" s="43"/>
      <c r="W13" s="14" t="s">
        <v>138</v>
      </c>
      <c r="X13" s="15"/>
      <c r="Y13" s="15"/>
      <c r="Z13" s="15"/>
      <c r="AA13" s="15"/>
      <c r="AB13" s="15"/>
      <c r="AC13" s="43"/>
      <c r="AD13" s="14" t="s">
        <v>139</v>
      </c>
      <c r="AE13" s="180"/>
      <c r="AF13" s="180"/>
      <c r="AG13" s="180"/>
      <c r="AH13" s="180"/>
      <c r="AI13" s="182" t="s">
        <v>20</v>
      </c>
      <c r="AJ13" s="17"/>
      <c r="AK13" s="246" t="s">
        <v>83</v>
      </c>
      <c r="AL13" s="247"/>
      <c r="AM13" s="225" t="s">
        <v>22</v>
      </c>
      <c r="AN13" s="254" t="s">
        <v>189</v>
      </c>
    </row>
    <row r="14" spans="1:44" ht="13.5" thickBot="1" x14ac:dyDescent="0.3">
      <c r="B14" s="243"/>
      <c r="C14" s="251"/>
      <c r="D14" s="18">
        <v>1</v>
      </c>
      <c r="E14" s="19">
        <v>2</v>
      </c>
      <c r="F14" s="19">
        <v>3</v>
      </c>
      <c r="G14" s="19">
        <v>4</v>
      </c>
      <c r="H14" s="169">
        <v>5</v>
      </c>
      <c r="I14" s="177">
        <v>6</v>
      </c>
      <c r="J14" s="178">
        <v>7</v>
      </c>
      <c r="K14" s="178">
        <v>8</v>
      </c>
      <c r="L14" s="178">
        <v>9</v>
      </c>
      <c r="M14" s="178">
        <v>10</v>
      </c>
      <c r="N14" s="178">
        <v>11</v>
      </c>
      <c r="O14" s="179">
        <v>12</v>
      </c>
      <c r="P14" s="18">
        <v>13</v>
      </c>
      <c r="Q14" s="19">
        <v>14</v>
      </c>
      <c r="R14" s="19">
        <v>15</v>
      </c>
      <c r="S14" s="19">
        <v>16</v>
      </c>
      <c r="T14" s="19">
        <v>17</v>
      </c>
      <c r="U14" s="19">
        <v>18</v>
      </c>
      <c r="V14" s="44">
        <v>19</v>
      </c>
      <c r="W14" s="18">
        <v>20</v>
      </c>
      <c r="X14" s="19">
        <v>21</v>
      </c>
      <c r="Y14" s="19">
        <v>22</v>
      </c>
      <c r="Z14" s="19">
        <v>23</v>
      </c>
      <c r="AA14" s="19">
        <v>24</v>
      </c>
      <c r="AB14" s="19">
        <v>25</v>
      </c>
      <c r="AC14" s="44">
        <v>26</v>
      </c>
      <c r="AD14" s="18">
        <v>27</v>
      </c>
      <c r="AE14" s="19">
        <v>28</v>
      </c>
      <c r="AF14" s="19">
        <v>29</v>
      </c>
      <c r="AG14" s="19">
        <v>30</v>
      </c>
      <c r="AH14" s="169">
        <v>31</v>
      </c>
      <c r="AI14" s="182"/>
      <c r="AJ14" s="17"/>
      <c r="AK14" s="248"/>
      <c r="AL14" s="249"/>
      <c r="AM14" s="226"/>
      <c r="AN14" s="255"/>
    </row>
    <row r="15" spans="1:44" s="3" customFormat="1" ht="25.5" customHeight="1" thickBot="1" x14ac:dyDescent="0.3">
      <c r="A15" s="1">
        <v>1</v>
      </c>
      <c r="B15" s="98" t="s">
        <v>41</v>
      </c>
      <c r="C15" s="21" t="s">
        <v>23</v>
      </c>
      <c r="D15" s="22"/>
      <c r="E15" s="23"/>
      <c r="F15" s="23"/>
      <c r="G15" s="24"/>
      <c r="H15" s="170"/>
      <c r="I15" s="22"/>
      <c r="J15" s="23"/>
      <c r="K15" s="23"/>
      <c r="L15" s="23"/>
      <c r="M15" s="23"/>
      <c r="N15" s="24"/>
      <c r="O15" s="170"/>
      <c r="P15" s="22"/>
      <c r="Q15" s="23"/>
      <c r="R15" s="23"/>
      <c r="S15" s="23"/>
      <c r="T15" s="23"/>
      <c r="U15" s="24"/>
      <c r="V15" s="115"/>
      <c r="W15" s="22"/>
      <c r="X15" s="23"/>
      <c r="Y15" s="23"/>
      <c r="Z15" s="23"/>
      <c r="AA15" s="23"/>
      <c r="AB15" s="24"/>
      <c r="AC15" s="115"/>
      <c r="AD15" s="22"/>
      <c r="AE15" s="23"/>
      <c r="AF15" s="23"/>
      <c r="AG15" s="23"/>
      <c r="AH15" s="26"/>
      <c r="AI15" s="73">
        <f>SUM(D15:AH15)</f>
        <v>0</v>
      </c>
      <c r="AJ15" s="6"/>
      <c r="AK15" s="230">
        <f>AI15+AI16+AI21+AI22+AI23+AI17</f>
        <v>0</v>
      </c>
      <c r="AL15" s="231"/>
      <c r="AM15" s="66">
        <v>23</v>
      </c>
      <c r="AN15" s="61">
        <f>R8</f>
        <v>0</v>
      </c>
      <c r="AP15" s="2"/>
      <c r="AQ15" s="2"/>
      <c r="AR15" s="2"/>
    </row>
    <row r="16" spans="1:44" s="3" customFormat="1" ht="25.5" customHeight="1" x14ac:dyDescent="0.25">
      <c r="A16" s="1">
        <v>2</v>
      </c>
      <c r="B16" s="99" t="s">
        <v>80</v>
      </c>
      <c r="C16" s="21" t="s">
        <v>24</v>
      </c>
      <c r="D16" s="22"/>
      <c r="E16" s="23"/>
      <c r="F16" s="23"/>
      <c r="G16" s="23"/>
      <c r="H16" s="171"/>
      <c r="I16" s="22"/>
      <c r="J16" s="23"/>
      <c r="K16" s="23"/>
      <c r="L16" s="23"/>
      <c r="M16" s="23"/>
      <c r="N16" s="23"/>
      <c r="O16" s="171"/>
      <c r="P16" s="22"/>
      <c r="Q16" s="23"/>
      <c r="R16" s="23"/>
      <c r="S16" s="23"/>
      <c r="T16" s="23"/>
      <c r="U16" s="23"/>
      <c r="V16" s="26"/>
      <c r="W16" s="22"/>
      <c r="X16" s="23"/>
      <c r="Y16" s="23"/>
      <c r="Z16" s="23"/>
      <c r="AA16" s="23"/>
      <c r="AB16" s="23"/>
      <c r="AC16" s="26"/>
      <c r="AD16" s="22"/>
      <c r="AE16" s="23"/>
      <c r="AF16" s="23"/>
      <c r="AG16" s="23"/>
      <c r="AH16" s="26"/>
      <c r="AI16" s="74">
        <f>SUM(D16:AH16)</f>
        <v>0</v>
      </c>
      <c r="AJ16" s="6"/>
      <c r="AK16" s="232"/>
      <c r="AL16" s="233"/>
      <c r="AM16" s="63"/>
      <c r="AN16" s="64"/>
      <c r="AP16" s="2"/>
      <c r="AQ16" s="2"/>
      <c r="AR16" s="2"/>
    </row>
    <row r="17" spans="1:44" s="3" customFormat="1" ht="25.5" customHeight="1" x14ac:dyDescent="0.25">
      <c r="A17" s="1">
        <v>3</v>
      </c>
      <c r="B17" s="99" t="s">
        <v>25</v>
      </c>
      <c r="C17" s="28" t="s">
        <v>23</v>
      </c>
      <c r="D17" s="22"/>
      <c r="E17" s="23"/>
      <c r="F17" s="23"/>
      <c r="G17" s="23"/>
      <c r="H17" s="171"/>
      <c r="I17" s="22"/>
      <c r="J17" s="23"/>
      <c r="K17" s="23"/>
      <c r="L17" s="23"/>
      <c r="M17" s="23"/>
      <c r="N17" s="23"/>
      <c r="O17" s="171"/>
      <c r="P17" s="22"/>
      <c r="Q17" s="23"/>
      <c r="R17" s="23"/>
      <c r="S17" s="23"/>
      <c r="T17" s="23"/>
      <c r="U17" s="23"/>
      <c r="V17" s="26"/>
      <c r="W17" s="22"/>
      <c r="X17" s="23"/>
      <c r="Y17" s="23"/>
      <c r="Z17" s="23"/>
      <c r="AA17" s="23"/>
      <c r="AB17" s="23"/>
      <c r="AC17" s="26"/>
      <c r="AD17" s="22"/>
      <c r="AE17" s="131"/>
      <c r="AF17" s="131"/>
      <c r="AG17" s="23"/>
      <c r="AH17" s="26"/>
      <c r="AI17" s="74">
        <f>SUM(D17:AH17)</f>
        <v>0</v>
      </c>
      <c r="AJ17" s="6"/>
      <c r="AK17" s="234"/>
      <c r="AL17" s="235"/>
      <c r="AM17" s="29" t="s">
        <v>86</v>
      </c>
      <c r="AN17" s="65"/>
      <c r="AP17" s="2"/>
      <c r="AQ17" s="2"/>
      <c r="AR17" s="2"/>
    </row>
    <row r="18" spans="1:44" ht="25.5" customHeight="1" x14ac:dyDescent="0.25">
      <c r="A18" s="1">
        <v>4</v>
      </c>
      <c r="B18" s="99" t="s">
        <v>27</v>
      </c>
      <c r="C18" s="28"/>
      <c r="D18" s="22"/>
      <c r="E18" s="23"/>
      <c r="F18" s="23"/>
      <c r="G18" s="23"/>
      <c r="H18" s="172">
        <f>SUM(D15:H15)+SUM(D17:H17)</f>
        <v>0</v>
      </c>
      <c r="I18" s="22"/>
      <c r="J18" s="23"/>
      <c r="K18" s="23"/>
      <c r="L18" s="23"/>
      <c r="M18" s="23"/>
      <c r="N18" s="23"/>
      <c r="O18" s="172">
        <f>SUM(I15:O15)+SUM(I17:O17)</f>
        <v>0</v>
      </c>
      <c r="P18" s="22"/>
      <c r="Q18" s="23"/>
      <c r="R18" s="23"/>
      <c r="S18" s="23"/>
      <c r="T18" s="23"/>
      <c r="U18" s="23"/>
      <c r="V18" s="144">
        <f>SUM(P15:V15)+SUM(P17:V17)</f>
        <v>0</v>
      </c>
      <c r="W18" s="22"/>
      <c r="X18" s="23"/>
      <c r="Y18" s="23"/>
      <c r="Z18" s="23"/>
      <c r="AA18" s="23"/>
      <c r="AB18" s="23"/>
      <c r="AC18" s="144">
        <f>SUM(W15:AC15)+SUM(W17:AC17)</f>
        <v>0</v>
      </c>
      <c r="AD18" s="22"/>
      <c r="AE18" s="131"/>
      <c r="AF18" s="131"/>
      <c r="AG18" s="23"/>
      <c r="AH18" s="26"/>
      <c r="AI18" s="75">
        <f>H18+O18+V18+AC18</f>
        <v>0</v>
      </c>
      <c r="AJ18" s="6"/>
      <c r="AK18" s="236" t="s">
        <v>161</v>
      </c>
      <c r="AL18" s="239" t="s">
        <v>162</v>
      </c>
      <c r="AM18" s="25">
        <f>(AM15*8.2)/100*C11</f>
        <v>188.6</v>
      </c>
      <c r="AN18" s="58" t="s">
        <v>87</v>
      </c>
    </row>
    <row r="19" spans="1:44" ht="25.5" customHeight="1" x14ac:dyDescent="0.25">
      <c r="A19" s="1">
        <v>5</v>
      </c>
      <c r="B19" s="99" t="s">
        <v>28</v>
      </c>
      <c r="C19" s="30"/>
      <c r="D19" s="22"/>
      <c r="E19" s="23"/>
      <c r="F19" s="23"/>
      <c r="G19" s="23"/>
      <c r="H19" s="172">
        <f>SUM(B15:H15)+SUM(B16:H17)</f>
        <v>0</v>
      </c>
      <c r="I19" s="22"/>
      <c r="J19" s="23"/>
      <c r="K19" s="23"/>
      <c r="L19" s="23"/>
      <c r="M19" s="23"/>
      <c r="N19" s="23"/>
      <c r="O19" s="172">
        <f>SUM(I15:O15)+SUM(I16:O17)</f>
        <v>0</v>
      </c>
      <c r="P19" s="22"/>
      <c r="Q19" s="23"/>
      <c r="R19" s="23"/>
      <c r="S19" s="23"/>
      <c r="T19" s="23"/>
      <c r="U19" s="23"/>
      <c r="V19" s="144">
        <f>SUM(P15:V15)+SUM(P16:V17)</f>
        <v>0</v>
      </c>
      <c r="W19" s="22"/>
      <c r="X19" s="23"/>
      <c r="Y19" s="23"/>
      <c r="Z19" s="23"/>
      <c r="AA19" s="23"/>
      <c r="AB19" s="23"/>
      <c r="AC19" s="144">
        <f>SUM(W15:AC15)+SUM(W16:AC17)</f>
        <v>0</v>
      </c>
      <c r="AD19" s="22"/>
      <c r="AE19" s="131"/>
      <c r="AF19" s="131"/>
      <c r="AG19" s="23"/>
      <c r="AH19" s="26"/>
      <c r="AI19" s="75">
        <f>H19+O19+V19+AC19</f>
        <v>0</v>
      </c>
      <c r="AJ19" s="6"/>
      <c r="AK19" s="237"/>
      <c r="AL19" s="240"/>
      <c r="AM19" s="56"/>
      <c r="AN19" s="59">
        <f>AK15-AM18</f>
        <v>-188.6</v>
      </c>
    </row>
    <row r="20" spans="1:44" ht="25.5" customHeight="1" x14ac:dyDescent="0.25">
      <c r="A20" s="1">
        <v>6</v>
      </c>
      <c r="B20" s="99" t="s">
        <v>29</v>
      </c>
      <c r="C20" s="31"/>
      <c r="D20" s="22"/>
      <c r="E20" s="23"/>
      <c r="F20" s="23"/>
      <c r="G20" s="23"/>
      <c r="H20" s="171"/>
      <c r="I20" s="22"/>
      <c r="J20" s="23"/>
      <c r="K20" s="23"/>
      <c r="L20" s="23"/>
      <c r="M20" s="23"/>
      <c r="N20" s="23"/>
      <c r="O20" s="171"/>
      <c r="P20" s="22"/>
      <c r="Q20" s="23"/>
      <c r="R20" s="23"/>
      <c r="S20" s="23"/>
      <c r="T20" s="23"/>
      <c r="U20" s="23"/>
      <c r="V20" s="26"/>
      <c r="W20" s="22"/>
      <c r="X20" s="23"/>
      <c r="Y20" s="23"/>
      <c r="Z20" s="23"/>
      <c r="AA20" s="23"/>
      <c r="AB20" s="23"/>
      <c r="AC20" s="26"/>
      <c r="AD20" s="22"/>
      <c r="AE20" s="131"/>
      <c r="AF20" s="131"/>
      <c r="AG20" s="23"/>
      <c r="AH20" s="26"/>
      <c r="AI20" s="135"/>
      <c r="AJ20" s="6"/>
      <c r="AK20" s="237"/>
      <c r="AL20" s="240"/>
      <c r="AM20" s="56"/>
      <c r="AN20" s="126"/>
    </row>
    <row r="21" spans="1:44" ht="25.5" customHeight="1" x14ac:dyDescent="0.25">
      <c r="A21" s="1">
        <v>7</v>
      </c>
      <c r="B21" s="91" t="s">
        <v>30</v>
      </c>
      <c r="C21" s="31" t="s">
        <v>31</v>
      </c>
      <c r="D21" s="32"/>
      <c r="E21" s="33"/>
      <c r="F21" s="33"/>
      <c r="G21" s="33"/>
      <c r="H21" s="173">
        <f>SUM(D21:G21)</f>
        <v>0</v>
      </c>
      <c r="I21" s="32"/>
      <c r="J21" s="33"/>
      <c r="K21" s="33"/>
      <c r="L21" s="33"/>
      <c r="M21" s="33"/>
      <c r="N21" s="33"/>
      <c r="O21" s="173">
        <f>SUM(I21:N21)</f>
        <v>0</v>
      </c>
      <c r="P21" s="32"/>
      <c r="Q21" s="33"/>
      <c r="R21" s="33"/>
      <c r="S21" s="33"/>
      <c r="T21" s="33"/>
      <c r="U21" s="33"/>
      <c r="V21" s="145">
        <f>SUM(P21:U21)</f>
        <v>0</v>
      </c>
      <c r="W21" s="32"/>
      <c r="X21" s="33"/>
      <c r="Y21" s="33"/>
      <c r="Z21" s="33"/>
      <c r="AA21" s="33"/>
      <c r="AB21" s="33"/>
      <c r="AC21" s="145">
        <f>SUM(W21:AB21)</f>
        <v>0</v>
      </c>
      <c r="AD21" s="32"/>
      <c r="AE21" s="132"/>
      <c r="AF21" s="132"/>
      <c r="AG21" s="33"/>
      <c r="AH21" s="77"/>
      <c r="AI21" s="75">
        <f>H21+O21+V21+AC21</f>
        <v>0</v>
      </c>
      <c r="AJ21" s="6"/>
      <c r="AK21" s="237"/>
      <c r="AL21" s="240"/>
      <c r="AM21" s="56"/>
      <c r="AN21" s="126"/>
    </row>
    <row r="22" spans="1:44" ht="25.5" customHeight="1" x14ac:dyDescent="0.25">
      <c r="A22" s="1">
        <v>8</v>
      </c>
      <c r="B22" s="91" t="s">
        <v>32</v>
      </c>
      <c r="C22" s="31" t="s">
        <v>31</v>
      </c>
      <c r="D22" s="32"/>
      <c r="E22" s="33"/>
      <c r="F22" s="33"/>
      <c r="G22" s="33"/>
      <c r="H22" s="173">
        <f>SUM(D22:G22)</f>
        <v>0</v>
      </c>
      <c r="I22" s="32"/>
      <c r="J22" s="33"/>
      <c r="K22" s="33"/>
      <c r="L22" s="33"/>
      <c r="M22" s="33"/>
      <c r="N22" s="33"/>
      <c r="O22" s="173">
        <f>SUM(I22:N22)</f>
        <v>0</v>
      </c>
      <c r="P22" s="32"/>
      <c r="Q22" s="33"/>
      <c r="R22" s="33"/>
      <c r="S22" s="33"/>
      <c r="T22" s="33"/>
      <c r="U22" s="33"/>
      <c r="V22" s="145">
        <f>SUM(P22:U22)</f>
        <v>0</v>
      </c>
      <c r="W22" s="32"/>
      <c r="X22" s="33"/>
      <c r="Y22" s="33"/>
      <c r="Z22" s="33"/>
      <c r="AA22" s="33"/>
      <c r="AB22" s="33"/>
      <c r="AC22" s="145">
        <f>SUM(W22:AB22)</f>
        <v>0</v>
      </c>
      <c r="AD22" s="32"/>
      <c r="AE22" s="132"/>
      <c r="AF22" s="132"/>
      <c r="AG22" s="33"/>
      <c r="AH22" s="77"/>
      <c r="AI22" s="75">
        <f>H22+O22+V22+AC22</f>
        <v>0</v>
      </c>
      <c r="AJ22" s="6"/>
      <c r="AK22" s="238"/>
      <c r="AL22" s="241"/>
      <c r="AM22" s="56"/>
      <c r="AN22" s="34" t="s">
        <v>88</v>
      </c>
    </row>
    <row r="23" spans="1:44" ht="25.5" customHeight="1" thickBot="1" x14ac:dyDescent="0.3">
      <c r="A23" s="1">
        <v>9</v>
      </c>
      <c r="B23" s="100" t="s">
        <v>33</v>
      </c>
      <c r="C23" s="35" t="s">
        <v>31</v>
      </c>
      <c r="D23" s="36"/>
      <c r="E23" s="37"/>
      <c r="F23" s="37"/>
      <c r="G23" s="37"/>
      <c r="H23" s="174">
        <f>SUM(D23:G23)</f>
        <v>0</v>
      </c>
      <c r="I23" s="36"/>
      <c r="J23" s="37"/>
      <c r="K23" s="37"/>
      <c r="L23" s="37"/>
      <c r="M23" s="37"/>
      <c r="N23" s="37"/>
      <c r="O23" s="174">
        <f>SUM(I23:N23)</f>
        <v>0</v>
      </c>
      <c r="P23" s="36"/>
      <c r="Q23" s="37"/>
      <c r="R23" s="37"/>
      <c r="S23" s="37"/>
      <c r="T23" s="37"/>
      <c r="U23" s="37"/>
      <c r="V23" s="146">
        <f>SUM(P23:U23)</f>
        <v>0</v>
      </c>
      <c r="W23" s="36"/>
      <c r="X23" s="37"/>
      <c r="Y23" s="37"/>
      <c r="Z23" s="37"/>
      <c r="AA23" s="37"/>
      <c r="AB23" s="37"/>
      <c r="AC23" s="146">
        <f>SUM(W23:AB23)</f>
        <v>0</v>
      </c>
      <c r="AD23" s="36"/>
      <c r="AE23" s="133"/>
      <c r="AF23" s="133"/>
      <c r="AG23" s="37"/>
      <c r="AH23" s="78"/>
      <c r="AI23" s="181">
        <f>H23+O23+V23+AC23</f>
        <v>0</v>
      </c>
      <c r="AJ23" s="6"/>
      <c r="AK23" s="38">
        <f>AK15</f>
        <v>0</v>
      </c>
      <c r="AL23" s="39">
        <f>AM18</f>
        <v>188.6</v>
      </c>
      <c r="AM23" s="40"/>
      <c r="AN23" s="41">
        <f>AK23-AL23+$AN$15</f>
        <v>-188.6</v>
      </c>
    </row>
    <row r="24" spans="1:44" ht="13.5" thickBot="1" x14ac:dyDescent="0.3">
      <c r="B24" s="142"/>
      <c r="C24" s="12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42"/>
      <c r="AK24" s="94"/>
      <c r="AL24" s="94"/>
      <c r="AP24" s="3"/>
      <c r="AQ24" s="3"/>
      <c r="AR24" s="3"/>
    </row>
    <row r="25" spans="1:44" ht="13.5" thickBot="1" x14ac:dyDescent="0.3">
      <c r="B25" s="242" t="s">
        <v>82</v>
      </c>
      <c r="C25" s="250" t="s">
        <v>14</v>
      </c>
      <c r="D25" s="14" t="s">
        <v>139</v>
      </c>
      <c r="E25" s="43"/>
      <c r="F25" s="15" t="s">
        <v>140</v>
      </c>
      <c r="G25" s="15"/>
      <c r="H25" s="15"/>
      <c r="I25" s="15"/>
      <c r="J25" s="15"/>
      <c r="K25" s="15"/>
      <c r="L25" s="43"/>
      <c r="M25" s="15" t="s">
        <v>141</v>
      </c>
      <c r="N25" s="15"/>
      <c r="O25" s="15"/>
      <c r="P25" s="15"/>
      <c r="Q25" s="15"/>
      <c r="R25" s="15"/>
      <c r="S25" s="43"/>
      <c r="T25" s="15" t="s">
        <v>142</v>
      </c>
      <c r="U25" s="15"/>
      <c r="V25" s="15"/>
      <c r="W25" s="15"/>
      <c r="X25" s="15"/>
      <c r="Y25" s="15"/>
      <c r="Z25" s="43"/>
      <c r="AA25" s="14" t="s">
        <v>143</v>
      </c>
      <c r="AB25" s="15"/>
      <c r="AC25" s="15"/>
      <c r="AD25" s="15"/>
      <c r="AE25" s="43"/>
      <c r="AF25" s="183"/>
      <c r="AG25" s="116"/>
      <c r="AH25" s="101"/>
      <c r="AI25" s="71" t="s">
        <v>20</v>
      </c>
      <c r="AJ25" s="6"/>
      <c r="AK25" s="246" t="s">
        <v>164</v>
      </c>
      <c r="AL25" s="247"/>
      <c r="AM25" s="225" t="s">
        <v>22</v>
      </c>
      <c r="AN25" s="227"/>
      <c r="AP25" s="3"/>
      <c r="AQ25" s="3"/>
      <c r="AR25" s="3"/>
    </row>
    <row r="26" spans="1:44" ht="13.5" thickBot="1" x14ac:dyDescent="0.3">
      <c r="B26" s="243"/>
      <c r="C26" s="251"/>
      <c r="D26" s="18">
        <v>1</v>
      </c>
      <c r="E26" s="44">
        <v>2</v>
      </c>
      <c r="F26" s="130">
        <v>3</v>
      </c>
      <c r="G26" s="19">
        <v>4</v>
      </c>
      <c r="H26" s="19">
        <v>5</v>
      </c>
      <c r="I26" s="19">
        <v>6</v>
      </c>
      <c r="J26" s="19">
        <v>7</v>
      </c>
      <c r="K26" s="19">
        <v>8</v>
      </c>
      <c r="L26" s="44">
        <v>9</v>
      </c>
      <c r="M26" s="130">
        <v>10</v>
      </c>
      <c r="N26" s="19">
        <v>11</v>
      </c>
      <c r="O26" s="19">
        <v>12</v>
      </c>
      <c r="P26" s="19">
        <v>13</v>
      </c>
      <c r="Q26" s="19">
        <v>14</v>
      </c>
      <c r="R26" s="19">
        <v>15</v>
      </c>
      <c r="S26" s="169">
        <v>16</v>
      </c>
      <c r="T26" s="18">
        <v>17</v>
      </c>
      <c r="U26" s="19">
        <v>18</v>
      </c>
      <c r="V26" s="19">
        <v>19</v>
      </c>
      <c r="W26" s="19">
        <v>20</v>
      </c>
      <c r="X26" s="19">
        <v>21</v>
      </c>
      <c r="Y26" s="19">
        <v>22</v>
      </c>
      <c r="Z26" s="44">
        <v>23</v>
      </c>
      <c r="AA26" s="18">
        <v>24</v>
      </c>
      <c r="AB26" s="19">
        <v>25</v>
      </c>
      <c r="AC26" s="19">
        <v>26</v>
      </c>
      <c r="AD26" s="19">
        <v>27</v>
      </c>
      <c r="AE26" s="44">
        <v>28</v>
      </c>
      <c r="AF26" s="184"/>
      <c r="AG26" s="185"/>
      <c r="AH26" s="102"/>
      <c r="AI26" s="72"/>
      <c r="AJ26" s="6"/>
      <c r="AK26" s="248"/>
      <c r="AL26" s="249"/>
      <c r="AM26" s="226"/>
      <c r="AN26" s="228"/>
      <c r="AP26" s="3"/>
      <c r="AQ26" s="3"/>
      <c r="AR26" s="3"/>
    </row>
    <row r="27" spans="1:44" s="3" customFormat="1" ht="25.5" customHeight="1" x14ac:dyDescent="0.25">
      <c r="A27" s="1">
        <v>1</v>
      </c>
      <c r="B27" s="98" t="s">
        <v>41</v>
      </c>
      <c r="C27" s="21" t="s">
        <v>23</v>
      </c>
      <c r="D27" s="192"/>
      <c r="E27" s="115"/>
      <c r="F27" s="131"/>
      <c r="G27" s="23"/>
      <c r="H27" s="23"/>
      <c r="I27" s="23"/>
      <c r="J27" s="23"/>
      <c r="K27" s="24"/>
      <c r="L27" s="115"/>
      <c r="M27" s="131"/>
      <c r="N27" s="23"/>
      <c r="O27" s="23"/>
      <c r="P27" s="23"/>
      <c r="Q27" s="23"/>
      <c r="R27" s="24"/>
      <c r="S27" s="170"/>
      <c r="T27" s="22"/>
      <c r="U27" s="23"/>
      <c r="V27" s="23"/>
      <c r="W27" s="23"/>
      <c r="X27" s="23"/>
      <c r="Y27" s="24"/>
      <c r="Z27" s="115"/>
      <c r="AA27" s="22"/>
      <c r="AB27" s="23"/>
      <c r="AC27" s="23"/>
      <c r="AD27" s="131"/>
      <c r="AE27" s="26"/>
      <c r="AF27" s="186"/>
      <c r="AG27" s="187"/>
      <c r="AH27" s="103"/>
      <c r="AI27" s="73">
        <f>SUM(D27:AH27)</f>
        <v>0</v>
      </c>
      <c r="AJ27" s="6"/>
      <c r="AK27" s="230">
        <f>AI27+AI28+AI29+AI33+AI34+AI35</f>
        <v>0</v>
      </c>
      <c r="AL27" s="252"/>
      <c r="AM27" s="66">
        <v>20</v>
      </c>
      <c r="AN27" s="228"/>
      <c r="AP27" s="2"/>
      <c r="AQ27" s="2"/>
      <c r="AR27" s="2"/>
    </row>
    <row r="28" spans="1:44" s="3" customFormat="1" ht="25.5" customHeight="1" x14ac:dyDescent="0.25">
      <c r="A28" s="1">
        <v>2</v>
      </c>
      <c r="B28" s="99" t="s">
        <v>80</v>
      </c>
      <c r="C28" s="21" t="s">
        <v>24</v>
      </c>
      <c r="D28" s="22"/>
      <c r="E28" s="26"/>
      <c r="F28" s="131"/>
      <c r="G28" s="23"/>
      <c r="H28" s="23"/>
      <c r="I28" s="23"/>
      <c r="J28" s="23"/>
      <c r="K28" s="23"/>
      <c r="L28" s="26"/>
      <c r="M28" s="131"/>
      <c r="N28" s="23"/>
      <c r="O28" s="23"/>
      <c r="P28" s="23"/>
      <c r="Q28" s="23"/>
      <c r="R28" s="23"/>
      <c r="S28" s="171"/>
      <c r="T28" s="22"/>
      <c r="U28" s="23"/>
      <c r="V28" s="23"/>
      <c r="W28" s="23"/>
      <c r="X28" s="23"/>
      <c r="Y28" s="23"/>
      <c r="Z28" s="26"/>
      <c r="AA28" s="22"/>
      <c r="AB28" s="23"/>
      <c r="AC28" s="23"/>
      <c r="AD28" s="131"/>
      <c r="AE28" s="26"/>
      <c r="AF28" s="186"/>
      <c r="AG28" s="187"/>
      <c r="AH28" s="103"/>
      <c r="AI28" s="74">
        <f>SUM(D28:AH28)</f>
        <v>0</v>
      </c>
      <c r="AJ28" s="6"/>
      <c r="AK28" s="232"/>
      <c r="AL28" s="253"/>
      <c r="AM28" s="63"/>
      <c r="AN28" s="228"/>
      <c r="AP28" s="223"/>
      <c r="AQ28" s="2"/>
      <c r="AR28" s="2"/>
    </row>
    <row r="29" spans="1:44" s="3" customFormat="1" ht="25.5" customHeight="1" x14ac:dyDescent="0.25">
      <c r="A29" s="1">
        <v>3</v>
      </c>
      <c r="B29" s="99" t="s">
        <v>25</v>
      </c>
      <c r="C29" s="28" t="s">
        <v>23</v>
      </c>
      <c r="D29" s="22"/>
      <c r="E29" s="26"/>
      <c r="F29" s="131"/>
      <c r="G29" s="23"/>
      <c r="H29" s="23"/>
      <c r="I29" s="23"/>
      <c r="J29" s="23"/>
      <c r="K29" s="23"/>
      <c r="L29" s="26"/>
      <c r="M29" s="131"/>
      <c r="N29" s="23"/>
      <c r="O29" s="23"/>
      <c r="P29" s="23"/>
      <c r="Q29" s="23"/>
      <c r="R29" s="23"/>
      <c r="S29" s="171"/>
      <c r="T29" s="22"/>
      <c r="U29" s="23"/>
      <c r="V29" s="23"/>
      <c r="W29" s="23"/>
      <c r="X29" s="23"/>
      <c r="Y29" s="23"/>
      <c r="Z29" s="26"/>
      <c r="AA29" s="22"/>
      <c r="AB29" s="23"/>
      <c r="AC29" s="23"/>
      <c r="AD29" s="131"/>
      <c r="AE29" s="26"/>
      <c r="AF29" s="186"/>
      <c r="AG29" s="187"/>
      <c r="AH29" s="103"/>
      <c r="AI29" s="74">
        <f>SUM(D29:AH29)</f>
        <v>0</v>
      </c>
      <c r="AJ29" s="6"/>
      <c r="AK29" s="234"/>
      <c r="AL29" s="235"/>
      <c r="AM29" s="29" t="s">
        <v>95</v>
      </c>
      <c r="AN29" s="229"/>
      <c r="AP29" s="2"/>
      <c r="AQ29" s="2"/>
      <c r="AR29" s="2"/>
    </row>
    <row r="30" spans="1:44" ht="25.5" customHeight="1" x14ac:dyDescent="0.25">
      <c r="A30" s="1">
        <v>4</v>
      </c>
      <c r="B30" s="99" t="s">
        <v>27</v>
      </c>
      <c r="C30" s="28"/>
      <c r="D30" s="22"/>
      <c r="E30" s="144">
        <f>SUM(D27:E27)+SUM(D29:E29)+SUM(AD15:AH15)+SUM(AD17:AH17)</f>
        <v>0</v>
      </c>
      <c r="F30" s="131"/>
      <c r="G30" s="23"/>
      <c r="H30" s="23"/>
      <c r="I30" s="23"/>
      <c r="J30" s="23"/>
      <c r="K30" s="23"/>
      <c r="L30" s="144">
        <f>SUM(F27:L27)+SUM(F29:L29)</f>
        <v>0</v>
      </c>
      <c r="M30" s="131"/>
      <c r="N30" s="23"/>
      <c r="O30" s="23"/>
      <c r="P30" s="23"/>
      <c r="Q30" s="23"/>
      <c r="R30" s="23"/>
      <c r="S30" s="172">
        <f>SUM(M27:S27)+SUM(M29:S29)</f>
        <v>0</v>
      </c>
      <c r="T30" s="22"/>
      <c r="U30" s="23"/>
      <c r="V30" s="23"/>
      <c r="W30" s="23"/>
      <c r="X30" s="23"/>
      <c r="Y30" s="23"/>
      <c r="Z30" s="144">
        <f>SUM(T27:Z27)+SUM(T29:Z29)</f>
        <v>0</v>
      </c>
      <c r="AA30" s="22"/>
      <c r="AB30" s="23"/>
      <c r="AC30" s="23"/>
      <c r="AD30" s="131"/>
      <c r="AE30" s="26"/>
      <c r="AF30" s="186"/>
      <c r="AG30" s="187"/>
      <c r="AH30" s="103"/>
      <c r="AI30" s="75">
        <f>E30+L30+S30+Z30</f>
        <v>0</v>
      </c>
      <c r="AJ30" s="6"/>
      <c r="AK30" s="236" t="s">
        <v>93</v>
      </c>
      <c r="AL30" s="239" t="s">
        <v>94</v>
      </c>
      <c r="AM30" s="25">
        <f>(AM27*8.2)/100*C11</f>
        <v>164</v>
      </c>
      <c r="AN30" s="224" t="s">
        <v>96</v>
      </c>
    </row>
    <row r="31" spans="1:44" ht="25.5" customHeight="1" x14ac:dyDescent="0.25">
      <c r="A31" s="1">
        <v>5</v>
      </c>
      <c r="B31" s="99" t="s">
        <v>28</v>
      </c>
      <c r="C31" s="30"/>
      <c r="D31" s="22"/>
      <c r="E31" s="144">
        <f>SUM(D27:E27)+SUM(D28:E29)+SUM(AD15:AH15)+SUM(AD16:AH17)</f>
        <v>0</v>
      </c>
      <c r="F31" s="131"/>
      <c r="G31" s="23"/>
      <c r="H31" s="23"/>
      <c r="I31" s="23"/>
      <c r="J31" s="23"/>
      <c r="K31" s="23"/>
      <c r="L31" s="144">
        <f>SUM(F27:L27)+SUM(F28:L29)</f>
        <v>0</v>
      </c>
      <c r="M31" s="131"/>
      <c r="N31" s="23"/>
      <c r="O31" s="23"/>
      <c r="P31" s="23"/>
      <c r="Q31" s="23"/>
      <c r="R31" s="23"/>
      <c r="S31" s="172">
        <f>SUM(M27:S27)+SUM(M28:S29)</f>
        <v>0</v>
      </c>
      <c r="T31" s="22"/>
      <c r="U31" s="23"/>
      <c r="V31" s="23"/>
      <c r="W31" s="23"/>
      <c r="X31" s="23"/>
      <c r="Y31" s="23"/>
      <c r="Z31" s="144">
        <f>SUM(T27:Z27)+SUM(T28:Z29)</f>
        <v>0</v>
      </c>
      <c r="AA31" s="22"/>
      <c r="AB31" s="23"/>
      <c r="AC31" s="23"/>
      <c r="AD31" s="131"/>
      <c r="AE31" s="26"/>
      <c r="AF31" s="186"/>
      <c r="AG31" s="187"/>
      <c r="AH31" s="103"/>
      <c r="AI31" s="75">
        <f>E31+L31+S31+Z31</f>
        <v>0</v>
      </c>
      <c r="AJ31" s="6"/>
      <c r="AK31" s="237"/>
      <c r="AL31" s="240"/>
      <c r="AM31" s="56"/>
      <c r="AN31" s="60">
        <f>AK27-AM30</f>
        <v>-164</v>
      </c>
    </row>
    <row r="32" spans="1:44" ht="25.5" customHeight="1" x14ac:dyDescent="0.25">
      <c r="A32" s="1">
        <v>6</v>
      </c>
      <c r="B32" s="99" t="s">
        <v>29</v>
      </c>
      <c r="C32" s="31"/>
      <c r="D32" s="22"/>
      <c r="E32" s="26"/>
      <c r="F32" s="134"/>
      <c r="G32" s="57"/>
      <c r="H32" s="57"/>
      <c r="I32" s="57"/>
      <c r="J32" s="57"/>
      <c r="K32" s="23"/>
      <c r="L32" s="26"/>
      <c r="M32" s="134"/>
      <c r="N32" s="57"/>
      <c r="O32" s="57"/>
      <c r="P32" s="57"/>
      <c r="Q32" s="57"/>
      <c r="R32" s="23"/>
      <c r="S32" s="171"/>
      <c r="T32" s="84"/>
      <c r="U32" s="57"/>
      <c r="V32" s="57"/>
      <c r="W32" s="57"/>
      <c r="X32" s="57"/>
      <c r="Y32" s="23"/>
      <c r="Z32" s="26"/>
      <c r="AA32" s="22"/>
      <c r="AB32" s="23"/>
      <c r="AC32" s="23"/>
      <c r="AD32" s="134"/>
      <c r="AE32" s="76"/>
      <c r="AF32" s="186"/>
      <c r="AG32" s="187"/>
      <c r="AH32" s="103"/>
      <c r="AI32" s="135"/>
      <c r="AJ32" s="6"/>
      <c r="AK32" s="237"/>
      <c r="AL32" s="240"/>
      <c r="AM32" s="56"/>
      <c r="AN32" s="34"/>
    </row>
    <row r="33" spans="1:44" ht="25.5" customHeight="1" x14ac:dyDescent="0.25">
      <c r="A33" s="1">
        <v>7</v>
      </c>
      <c r="B33" s="91" t="s">
        <v>30</v>
      </c>
      <c r="C33" s="31" t="s">
        <v>31</v>
      </c>
      <c r="D33" s="32"/>
      <c r="E33" s="145">
        <f>SUM(D33)+SUM(AD21:AH21)</f>
        <v>0</v>
      </c>
      <c r="F33" s="132"/>
      <c r="G33" s="33"/>
      <c r="H33" s="33"/>
      <c r="I33" s="33"/>
      <c r="J33" s="33"/>
      <c r="K33" s="33"/>
      <c r="L33" s="145">
        <f>SUM(F33:K33)</f>
        <v>0</v>
      </c>
      <c r="M33" s="132"/>
      <c r="N33" s="33"/>
      <c r="O33" s="33"/>
      <c r="P33" s="33"/>
      <c r="Q33" s="33"/>
      <c r="R33" s="33"/>
      <c r="S33" s="173">
        <f>SUM(M33:R33)</f>
        <v>0</v>
      </c>
      <c r="T33" s="32"/>
      <c r="U33" s="33"/>
      <c r="V33" s="33"/>
      <c r="W33" s="33"/>
      <c r="X33" s="33"/>
      <c r="Y33" s="33"/>
      <c r="Z33" s="145">
        <f>SUM(T33:Y33)</f>
        <v>0</v>
      </c>
      <c r="AA33" s="32"/>
      <c r="AB33" s="33"/>
      <c r="AC33" s="33"/>
      <c r="AD33" s="132"/>
      <c r="AE33" s="77"/>
      <c r="AF33" s="188"/>
      <c r="AG33" s="189"/>
      <c r="AH33" s="104"/>
      <c r="AI33" s="75">
        <f>E33+L33+S33+Z33</f>
        <v>0</v>
      </c>
      <c r="AJ33" s="6"/>
      <c r="AK33" s="237"/>
      <c r="AL33" s="240"/>
      <c r="AM33" s="56"/>
      <c r="AN33" s="55"/>
    </row>
    <row r="34" spans="1:44" ht="25.5" customHeight="1" x14ac:dyDescent="0.25">
      <c r="A34" s="1">
        <v>8</v>
      </c>
      <c r="B34" s="91" t="s">
        <v>32</v>
      </c>
      <c r="C34" s="31" t="s">
        <v>31</v>
      </c>
      <c r="D34" s="32"/>
      <c r="E34" s="145">
        <f>SUM(D34)+SUM(AD22:AH22)</f>
        <v>0</v>
      </c>
      <c r="F34" s="132"/>
      <c r="G34" s="33"/>
      <c r="H34" s="33"/>
      <c r="I34" s="33"/>
      <c r="J34" s="33"/>
      <c r="K34" s="33"/>
      <c r="L34" s="145">
        <f>SUM(F34:K34)</f>
        <v>0</v>
      </c>
      <c r="M34" s="132"/>
      <c r="N34" s="33"/>
      <c r="O34" s="33"/>
      <c r="P34" s="33"/>
      <c r="Q34" s="33"/>
      <c r="R34" s="33"/>
      <c r="S34" s="173">
        <f>SUM(M34:R34)</f>
        <v>0</v>
      </c>
      <c r="T34" s="32"/>
      <c r="U34" s="33"/>
      <c r="V34" s="33"/>
      <c r="W34" s="33"/>
      <c r="X34" s="33"/>
      <c r="Y34" s="33"/>
      <c r="Z34" s="145">
        <f>SUM(T34:Y34)</f>
        <v>0</v>
      </c>
      <c r="AA34" s="32"/>
      <c r="AB34" s="33"/>
      <c r="AC34" s="33"/>
      <c r="AD34" s="132"/>
      <c r="AE34" s="77"/>
      <c r="AF34" s="188"/>
      <c r="AG34" s="189"/>
      <c r="AH34" s="104"/>
      <c r="AI34" s="75">
        <f>E34+L34+S34+Z34</f>
        <v>0</v>
      </c>
      <c r="AJ34" s="6"/>
      <c r="AK34" s="238"/>
      <c r="AL34" s="241"/>
      <c r="AM34" s="56"/>
      <c r="AN34" s="34" t="s">
        <v>190</v>
      </c>
    </row>
    <row r="35" spans="1:44" ht="25.5" customHeight="1" thickBot="1" x14ac:dyDescent="0.3">
      <c r="A35" s="1">
        <v>9</v>
      </c>
      <c r="B35" s="100" t="s">
        <v>33</v>
      </c>
      <c r="C35" s="35" t="s">
        <v>31</v>
      </c>
      <c r="D35" s="36"/>
      <c r="E35" s="146">
        <f>SUM(D35)+SUM(AD23:AH23)</f>
        <v>0</v>
      </c>
      <c r="F35" s="132"/>
      <c r="G35" s="33"/>
      <c r="H35" s="33"/>
      <c r="I35" s="33"/>
      <c r="J35" s="33"/>
      <c r="K35" s="33"/>
      <c r="L35" s="145">
        <f>SUM(F35:K35)</f>
        <v>0</v>
      </c>
      <c r="M35" s="133"/>
      <c r="N35" s="37"/>
      <c r="O35" s="37"/>
      <c r="P35" s="37"/>
      <c r="Q35" s="37"/>
      <c r="R35" s="37"/>
      <c r="S35" s="174">
        <f>SUM(M35:R35)</f>
        <v>0</v>
      </c>
      <c r="T35" s="36"/>
      <c r="U35" s="37"/>
      <c r="V35" s="37"/>
      <c r="W35" s="37"/>
      <c r="X35" s="37"/>
      <c r="Y35" s="37"/>
      <c r="Z35" s="146">
        <f>SUM(T35:Y35)</f>
        <v>0</v>
      </c>
      <c r="AA35" s="36"/>
      <c r="AB35" s="37"/>
      <c r="AC35" s="37"/>
      <c r="AD35" s="133"/>
      <c r="AE35" s="78"/>
      <c r="AF35" s="190"/>
      <c r="AG35" s="117"/>
      <c r="AH35" s="105"/>
      <c r="AI35" s="75">
        <f>E35+L35+S35+Z35</f>
        <v>0</v>
      </c>
      <c r="AJ35" s="6"/>
      <c r="AK35" s="38">
        <f>AK15+AK27</f>
        <v>0</v>
      </c>
      <c r="AL35" s="39">
        <f>AM18+AM30</f>
        <v>352.6</v>
      </c>
      <c r="AM35" s="40"/>
      <c r="AN35" s="41">
        <f>AK35-AL35+$AN$15</f>
        <v>-352.6</v>
      </c>
    </row>
    <row r="36" spans="1:44" ht="13.5" thickBot="1" x14ac:dyDescent="0.3">
      <c r="B36" s="142"/>
      <c r="C36" s="12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42"/>
      <c r="AK36" s="94"/>
      <c r="AL36" s="94"/>
      <c r="AP36" s="3"/>
      <c r="AQ36" s="3"/>
      <c r="AR36" s="3"/>
    </row>
    <row r="37" spans="1:44" ht="13.5" thickBot="1" x14ac:dyDescent="0.3">
      <c r="B37" s="242" t="s">
        <v>89</v>
      </c>
      <c r="C37" s="244" t="s">
        <v>14</v>
      </c>
      <c r="D37" s="14" t="s">
        <v>143</v>
      </c>
      <c r="E37" s="43"/>
      <c r="F37" s="180" t="s">
        <v>144</v>
      </c>
      <c r="G37" s="180"/>
      <c r="H37" s="15"/>
      <c r="I37" s="15"/>
      <c r="J37" s="15"/>
      <c r="K37" s="15"/>
      <c r="L37" s="15"/>
      <c r="M37" s="14" t="s">
        <v>145</v>
      </c>
      <c r="N37" s="15"/>
      <c r="O37" s="15"/>
      <c r="P37" s="15"/>
      <c r="Q37" s="15"/>
      <c r="R37" s="15"/>
      <c r="S37" s="43"/>
      <c r="T37" s="15" t="s">
        <v>146</v>
      </c>
      <c r="U37" s="15"/>
      <c r="V37" s="15"/>
      <c r="W37" s="15"/>
      <c r="X37" s="15"/>
      <c r="Y37" s="15"/>
      <c r="Z37" s="15"/>
      <c r="AA37" s="14" t="s">
        <v>147</v>
      </c>
      <c r="AB37" s="15"/>
      <c r="AC37" s="15"/>
      <c r="AD37" s="15"/>
      <c r="AE37" s="15"/>
      <c r="AF37" s="15"/>
      <c r="AG37" s="43"/>
      <c r="AH37" s="14" t="s">
        <v>148</v>
      </c>
      <c r="AI37" s="182" t="s">
        <v>20</v>
      </c>
      <c r="AJ37" s="6"/>
      <c r="AK37" s="246" t="s">
        <v>97</v>
      </c>
      <c r="AL37" s="247"/>
      <c r="AM37" s="225" t="s">
        <v>22</v>
      </c>
      <c r="AN37" s="227"/>
      <c r="AP37" s="3"/>
      <c r="AQ37" s="3"/>
      <c r="AR37" s="3"/>
    </row>
    <row r="38" spans="1:44" ht="13.5" thickBot="1" x14ac:dyDescent="0.3">
      <c r="B38" s="243"/>
      <c r="C38" s="245"/>
      <c r="D38" s="18">
        <v>1</v>
      </c>
      <c r="E38" s="44">
        <v>2</v>
      </c>
      <c r="F38" s="130">
        <v>3</v>
      </c>
      <c r="G38" s="19">
        <v>4</v>
      </c>
      <c r="H38" s="130">
        <v>5</v>
      </c>
      <c r="I38" s="19">
        <v>6</v>
      </c>
      <c r="J38" s="19">
        <v>7</v>
      </c>
      <c r="K38" s="19">
        <v>8</v>
      </c>
      <c r="L38" s="169">
        <v>9</v>
      </c>
      <c r="M38" s="194">
        <v>10</v>
      </c>
      <c r="N38" s="19">
        <v>11</v>
      </c>
      <c r="O38" s="19">
        <v>12</v>
      </c>
      <c r="P38" s="19">
        <v>13</v>
      </c>
      <c r="Q38" s="19">
        <v>14</v>
      </c>
      <c r="R38" s="19">
        <v>15</v>
      </c>
      <c r="S38" s="44">
        <v>16</v>
      </c>
      <c r="T38" s="195">
        <v>17</v>
      </c>
      <c r="U38" s="19">
        <v>18</v>
      </c>
      <c r="V38" s="19">
        <v>19</v>
      </c>
      <c r="W38" s="19">
        <v>20</v>
      </c>
      <c r="X38" s="19">
        <v>21</v>
      </c>
      <c r="Y38" s="19">
        <v>22</v>
      </c>
      <c r="Z38" s="169">
        <v>23</v>
      </c>
      <c r="AA38" s="194">
        <v>24</v>
      </c>
      <c r="AB38" s="19">
        <v>25</v>
      </c>
      <c r="AC38" s="19">
        <v>26</v>
      </c>
      <c r="AD38" s="19">
        <v>27</v>
      </c>
      <c r="AE38" s="19">
        <v>28</v>
      </c>
      <c r="AF38" s="19">
        <v>29</v>
      </c>
      <c r="AG38" s="44">
        <v>30</v>
      </c>
      <c r="AH38" s="91">
        <v>31</v>
      </c>
      <c r="AI38" s="72"/>
      <c r="AJ38" s="6"/>
      <c r="AK38" s="248"/>
      <c r="AL38" s="249"/>
      <c r="AM38" s="226"/>
      <c r="AN38" s="228"/>
      <c r="AP38" s="3"/>
      <c r="AQ38" s="3"/>
      <c r="AR38" s="3"/>
    </row>
    <row r="39" spans="1:44" s="3" customFormat="1" ht="25.5" customHeight="1" thickBot="1" x14ac:dyDescent="0.3">
      <c r="A39" s="1">
        <v>1</v>
      </c>
      <c r="B39" s="98" t="s">
        <v>41</v>
      </c>
      <c r="C39" s="79" t="s">
        <v>23</v>
      </c>
      <c r="D39" s="192"/>
      <c r="E39" s="115"/>
      <c r="F39" s="193"/>
      <c r="G39" s="191"/>
      <c r="H39" s="23"/>
      <c r="I39" s="23"/>
      <c r="J39" s="23"/>
      <c r="K39" s="24"/>
      <c r="L39" s="170"/>
      <c r="M39" s="22"/>
      <c r="N39" s="23"/>
      <c r="O39" s="23"/>
      <c r="P39" s="23"/>
      <c r="Q39" s="23"/>
      <c r="R39" s="24"/>
      <c r="S39" s="115"/>
      <c r="T39" s="131"/>
      <c r="U39" s="23"/>
      <c r="V39" s="23"/>
      <c r="W39" s="23"/>
      <c r="X39" s="23"/>
      <c r="Y39" s="24"/>
      <c r="Z39" s="170"/>
      <c r="AA39" s="22"/>
      <c r="AB39" s="23"/>
      <c r="AC39" s="23"/>
      <c r="AD39" s="23"/>
      <c r="AE39" s="23"/>
      <c r="AF39" s="24"/>
      <c r="AG39" s="115"/>
      <c r="AH39" s="92"/>
      <c r="AI39" s="73">
        <f>SUM(D39:AH39)</f>
        <v>0</v>
      </c>
      <c r="AJ39" s="6"/>
      <c r="AK39" s="230">
        <f>AI39+AI40+AI45+AI46+AI47+AI41</f>
        <v>0</v>
      </c>
      <c r="AL39" s="231"/>
      <c r="AM39" s="66">
        <v>21</v>
      </c>
      <c r="AN39" s="228"/>
      <c r="AP39" s="2"/>
      <c r="AQ39" s="2"/>
      <c r="AR39" s="2"/>
    </row>
    <row r="40" spans="1:44" s="3" customFormat="1" ht="25.5" customHeight="1" thickBot="1" x14ac:dyDescent="0.3">
      <c r="A40" s="1">
        <v>2</v>
      </c>
      <c r="B40" s="99" t="s">
        <v>80</v>
      </c>
      <c r="C40" s="79" t="s">
        <v>24</v>
      </c>
      <c r="D40" s="22"/>
      <c r="E40" s="26"/>
      <c r="F40" s="131"/>
      <c r="G40" s="23"/>
      <c r="H40" s="23"/>
      <c r="I40" s="23"/>
      <c r="J40" s="23"/>
      <c r="K40" s="23"/>
      <c r="L40" s="171"/>
      <c r="M40" s="22"/>
      <c r="N40" s="23"/>
      <c r="O40" s="23"/>
      <c r="P40" s="23"/>
      <c r="Q40" s="23"/>
      <c r="R40" s="23"/>
      <c r="S40" s="26"/>
      <c r="T40" s="131"/>
      <c r="U40" s="23"/>
      <c r="V40" s="23"/>
      <c r="W40" s="23"/>
      <c r="X40" s="23"/>
      <c r="Y40" s="23"/>
      <c r="Z40" s="171"/>
      <c r="AA40" s="22"/>
      <c r="AB40" s="23"/>
      <c r="AC40" s="23"/>
      <c r="AD40" s="23"/>
      <c r="AE40" s="23"/>
      <c r="AF40" s="23"/>
      <c r="AG40" s="26"/>
      <c r="AH40" s="92"/>
      <c r="AI40" s="73">
        <f>SUM(D40:AH40)</f>
        <v>0</v>
      </c>
      <c r="AJ40" s="6"/>
      <c r="AK40" s="232"/>
      <c r="AL40" s="233"/>
      <c r="AM40" s="63"/>
      <c r="AN40" s="228"/>
      <c r="AP40" s="2"/>
      <c r="AQ40" s="2"/>
      <c r="AR40" s="2"/>
    </row>
    <row r="41" spans="1:44" s="3" customFormat="1" ht="25.5" customHeight="1" x14ac:dyDescent="0.25">
      <c r="A41" s="1">
        <v>3</v>
      </c>
      <c r="B41" s="99" t="s">
        <v>25</v>
      </c>
      <c r="C41" s="80" t="s">
        <v>23</v>
      </c>
      <c r="D41" s="22"/>
      <c r="E41" s="26"/>
      <c r="F41" s="131"/>
      <c r="G41" s="23"/>
      <c r="H41" s="23"/>
      <c r="I41" s="23"/>
      <c r="J41" s="23"/>
      <c r="K41" s="23"/>
      <c r="L41" s="171"/>
      <c r="M41" s="22"/>
      <c r="N41" s="23"/>
      <c r="O41" s="23"/>
      <c r="P41" s="23"/>
      <c r="Q41" s="23"/>
      <c r="R41" s="23"/>
      <c r="S41" s="26"/>
      <c r="T41" s="131"/>
      <c r="U41" s="23"/>
      <c r="V41" s="23"/>
      <c r="W41" s="23"/>
      <c r="X41" s="23"/>
      <c r="Y41" s="23"/>
      <c r="Z41" s="171"/>
      <c r="AA41" s="22"/>
      <c r="AB41" s="23"/>
      <c r="AC41" s="23"/>
      <c r="AD41" s="23"/>
      <c r="AE41" s="23"/>
      <c r="AF41" s="23"/>
      <c r="AG41" s="26"/>
      <c r="AH41" s="92"/>
      <c r="AI41" s="73">
        <f>SUM(D41:AH41)</f>
        <v>0</v>
      </c>
      <c r="AJ41" s="6"/>
      <c r="AK41" s="234"/>
      <c r="AL41" s="235"/>
      <c r="AM41" s="29" t="s">
        <v>98</v>
      </c>
      <c r="AN41" s="229"/>
      <c r="AP41" s="2"/>
      <c r="AQ41" s="2"/>
      <c r="AR41" s="2"/>
    </row>
    <row r="42" spans="1:44" ht="25.5" customHeight="1" x14ac:dyDescent="0.25">
      <c r="A42" s="1">
        <v>4</v>
      </c>
      <c r="B42" s="99" t="s">
        <v>27</v>
      </c>
      <c r="C42" s="80"/>
      <c r="D42" s="22"/>
      <c r="E42" s="144">
        <f>SUM(D39:E39)+SUM(D41:E41)+SUM(AA27:AE27)+SUM(AA29:AE29)</f>
        <v>0</v>
      </c>
      <c r="F42" s="131"/>
      <c r="G42" s="23"/>
      <c r="H42" s="23"/>
      <c r="I42" s="23"/>
      <c r="J42" s="23"/>
      <c r="K42" s="23"/>
      <c r="L42" s="172">
        <f>SUM(F39:L39)+SUM(F41:L41)</f>
        <v>0</v>
      </c>
      <c r="M42" s="22"/>
      <c r="N42" s="23"/>
      <c r="O42" s="23"/>
      <c r="P42" s="23"/>
      <c r="Q42" s="23"/>
      <c r="R42" s="23"/>
      <c r="S42" s="144">
        <f>SUM(M39:S39)+SUM(M41:S41)</f>
        <v>0</v>
      </c>
      <c r="T42" s="131"/>
      <c r="U42" s="23"/>
      <c r="V42" s="23"/>
      <c r="W42" s="23"/>
      <c r="X42" s="23"/>
      <c r="Y42" s="23"/>
      <c r="Z42" s="172">
        <f>SUM(T39:Z39)+SUM(T41:Z41)</f>
        <v>0</v>
      </c>
      <c r="AA42" s="22"/>
      <c r="AB42" s="23"/>
      <c r="AC42" s="23"/>
      <c r="AD42" s="23"/>
      <c r="AE42" s="23"/>
      <c r="AF42" s="23"/>
      <c r="AG42" s="144">
        <f>SUM(AA39:AG39)+SUM(AA41:AG41)</f>
        <v>0</v>
      </c>
      <c r="AH42" s="92"/>
      <c r="AI42" s="74">
        <f>E42+L42+S42+Z42+AG42</f>
        <v>0</v>
      </c>
      <c r="AJ42" s="6"/>
      <c r="AK42" s="236" t="s">
        <v>100</v>
      </c>
      <c r="AL42" s="239" t="s">
        <v>101</v>
      </c>
      <c r="AM42" s="25">
        <f>(AM39*8.2)/100*C11</f>
        <v>172.2</v>
      </c>
      <c r="AN42" s="58" t="s">
        <v>99</v>
      </c>
    </row>
    <row r="43" spans="1:44" ht="25.5" customHeight="1" x14ac:dyDescent="0.25">
      <c r="A43" s="1">
        <v>5</v>
      </c>
      <c r="B43" s="99" t="s">
        <v>28</v>
      </c>
      <c r="C43" s="81"/>
      <c r="D43" s="22"/>
      <c r="E43" s="144">
        <f>SUM(D39:E39)+SUM(D40:E41)+SUM(AA27:AE27)+SUM(AA28:AE29)</f>
        <v>0</v>
      </c>
      <c r="F43" s="131"/>
      <c r="G43" s="23"/>
      <c r="H43" s="23"/>
      <c r="I43" s="23"/>
      <c r="J43" s="23"/>
      <c r="K43" s="23"/>
      <c r="L43" s="172">
        <f>SUM(F39:L39)+SUM(F40:L41)</f>
        <v>0</v>
      </c>
      <c r="M43" s="22"/>
      <c r="N43" s="23"/>
      <c r="O43" s="23"/>
      <c r="P43" s="23"/>
      <c r="Q43" s="23"/>
      <c r="R43" s="23"/>
      <c r="S43" s="144">
        <f>SUM(M39:S39)+SUM(M40:S41)</f>
        <v>0</v>
      </c>
      <c r="T43" s="131"/>
      <c r="U43" s="23"/>
      <c r="V43" s="23"/>
      <c r="W43" s="23"/>
      <c r="X43" s="23"/>
      <c r="Y43" s="23"/>
      <c r="Z43" s="172">
        <f>SUM(T39:Z39)+SUM(T40:Z41)</f>
        <v>0</v>
      </c>
      <c r="AA43" s="22"/>
      <c r="AB43" s="23"/>
      <c r="AC43" s="23"/>
      <c r="AD43" s="23"/>
      <c r="AE43" s="23"/>
      <c r="AF43" s="23"/>
      <c r="AG43" s="144">
        <f>SUM(AA39:AG39)+SUM(AA40:AG41)</f>
        <v>0</v>
      </c>
      <c r="AH43" s="92"/>
      <c r="AI43" s="74">
        <f>E43+L43+S43+Z43+AG43</f>
        <v>0</v>
      </c>
      <c r="AJ43" s="6"/>
      <c r="AK43" s="237"/>
      <c r="AL43" s="240"/>
      <c r="AM43" s="56"/>
      <c r="AN43" s="60">
        <f>AK39-AM42</f>
        <v>-172.2</v>
      </c>
    </row>
    <row r="44" spans="1:44" ht="25.5" customHeight="1" x14ac:dyDescent="0.25">
      <c r="A44" s="1">
        <v>6</v>
      </c>
      <c r="B44" s="99" t="s">
        <v>29</v>
      </c>
      <c r="C44" s="82"/>
      <c r="D44" s="22"/>
      <c r="E44" s="26"/>
      <c r="F44" s="131"/>
      <c r="G44" s="23"/>
      <c r="H44" s="23"/>
      <c r="I44" s="23"/>
      <c r="J44" s="23"/>
      <c r="K44" s="23"/>
      <c r="L44" s="171"/>
      <c r="M44" s="22"/>
      <c r="N44" s="23"/>
      <c r="O44" s="23"/>
      <c r="P44" s="23"/>
      <c r="Q44" s="23"/>
      <c r="R44" s="23"/>
      <c r="S44" s="26"/>
      <c r="T44" s="131"/>
      <c r="U44" s="23"/>
      <c r="V44" s="23"/>
      <c r="W44" s="23"/>
      <c r="X44" s="23"/>
      <c r="Y44" s="23"/>
      <c r="Z44" s="171"/>
      <c r="AA44" s="22"/>
      <c r="AB44" s="23"/>
      <c r="AC44" s="23"/>
      <c r="AD44" s="23"/>
      <c r="AE44" s="23"/>
      <c r="AF44" s="23"/>
      <c r="AG44" s="26"/>
      <c r="AH44" s="92"/>
      <c r="AI44" s="135"/>
      <c r="AJ44" s="6"/>
      <c r="AK44" s="237"/>
      <c r="AL44" s="240"/>
      <c r="AM44" s="56"/>
      <c r="AN44" s="34"/>
    </row>
    <row r="45" spans="1:44" ht="25.5" customHeight="1" x14ac:dyDescent="0.25">
      <c r="A45" s="1">
        <v>7</v>
      </c>
      <c r="B45" s="91" t="s">
        <v>30</v>
      </c>
      <c r="C45" s="82" t="s">
        <v>31</v>
      </c>
      <c r="D45" s="32"/>
      <c r="E45" s="145">
        <f>SUM(D45)+SUM(AA33:AE33)</f>
        <v>0</v>
      </c>
      <c r="F45" s="132"/>
      <c r="G45" s="33"/>
      <c r="H45" s="33"/>
      <c r="I45" s="33"/>
      <c r="J45" s="33"/>
      <c r="K45" s="33"/>
      <c r="L45" s="173">
        <f>SUM(F45:K45)</f>
        <v>0</v>
      </c>
      <c r="M45" s="32"/>
      <c r="N45" s="33"/>
      <c r="O45" s="33"/>
      <c r="P45" s="33"/>
      <c r="Q45" s="33"/>
      <c r="R45" s="33"/>
      <c r="S45" s="145">
        <f>SUM(M45:R45)</f>
        <v>0</v>
      </c>
      <c r="T45" s="132"/>
      <c r="U45" s="33"/>
      <c r="V45" s="33"/>
      <c r="W45" s="33"/>
      <c r="X45" s="33"/>
      <c r="Y45" s="33"/>
      <c r="Z45" s="173">
        <f>SUM(T45:Y45)</f>
        <v>0</v>
      </c>
      <c r="AA45" s="32"/>
      <c r="AB45" s="33"/>
      <c r="AC45" s="33"/>
      <c r="AD45" s="33"/>
      <c r="AE45" s="33"/>
      <c r="AF45" s="33"/>
      <c r="AG45" s="145">
        <f>SUM(AA45:AF45)</f>
        <v>0</v>
      </c>
      <c r="AH45" s="196"/>
      <c r="AI45" s="74">
        <f>E45+L45+S45+Z45+AG45</f>
        <v>0</v>
      </c>
      <c r="AJ45" s="6"/>
      <c r="AK45" s="237"/>
      <c r="AL45" s="240"/>
      <c r="AM45" s="56"/>
      <c r="AN45" s="55"/>
    </row>
    <row r="46" spans="1:44" ht="25.5" customHeight="1" x14ac:dyDescent="0.25">
      <c r="A46" s="1">
        <v>8</v>
      </c>
      <c r="B46" s="91" t="s">
        <v>32</v>
      </c>
      <c r="C46" s="82" t="s">
        <v>31</v>
      </c>
      <c r="D46" s="32"/>
      <c r="E46" s="145">
        <f>SUM(D46)+SUM(AA34:AE34)</f>
        <v>0</v>
      </c>
      <c r="F46" s="132"/>
      <c r="G46" s="33"/>
      <c r="H46" s="33"/>
      <c r="I46" s="33"/>
      <c r="J46" s="33"/>
      <c r="K46" s="33"/>
      <c r="L46" s="173">
        <f>SUM(F46:K46)</f>
        <v>0</v>
      </c>
      <c r="M46" s="32"/>
      <c r="N46" s="33"/>
      <c r="O46" s="33"/>
      <c r="P46" s="33"/>
      <c r="Q46" s="33"/>
      <c r="R46" s="33"/>
      <c r="S46" s="145">
        <f>SUM(M46:R46)</f>
        <v>0</v>
      </c>
      <c r="T46" s="132"/>
      <c r="U46" s="33"/>
      <c r="V46" s="33"/>
      <c r="W46" s="33"/>
      <c r="X46" s="33"/>
      <c r="Y46" s="33"/>
      <c r="Z46" s="173">
        <f>SUM(T46:Y46)</f>
        <v>0</v>
      </c>
      <c r="AA46" s="32"/>
      <c r="AB46" s="33"/>
      <c r="AC46" s="33"/>
      <c r="AD46" s="33"/>
      <c r="AE46" s="33"/>
      <c r="AF46" s="33"/>
      <c r="AG46" s="145">
        <f>SUM(AA46:AF46)</f>
        <v>0</v>
      </c>
      <c r="AH46" s="196"/>
      <c r="AI46" s="74">
        <f>E46+L46+S46+Z46+AG46</f>
        <v>0</v>
      </c>
      <c r="AJ46" s="6"/>
      <c r="AK46" s="238"/>
      <c r="AL46" s="241"/>
      <c r="AM46" s="56"/>
      <c r="AN46" s="34" t="s">
        <v>102</v>
      </c>
    </row>
    <row r="47" spans="1:44" ht="25.5" customHeight="1" thickBot="1" x14ac:dyDescent="0.3">
      <c r="A47" s="1">
        <v>9</v>
      </c>
      <c r="B47" s="100" t="s">
        <v>33</v>
      </c>
      <c r="C47" s="83" t="s">
        <v>31</v>
      </c>
      <c r="D47" s="36"/>
      <c r="E47" s="146">
        <f>SUM(D47)+SUM(AA35:AE35)</f>
        <v>0</v>
      </c>
      <c r="F47" s="133"/>
      <c r="G47" s="37"/>
      <c r="H47" s="37"/>
      <c r="I47" s="37"/>
      <c r="J47" s="37"/>
      <c r="K47" s="37"/>
      <c r="L47" s="174">
        <f>SUM(F47:K47)</f>
        <v>0</v>
      </c>
      <c r="M47" s="36"/>
      <c r="N47" s="37"/>
      <c r="O47" s="37"/>
      <c r="P47" s="37"/>
      <c r="Q47" s="37"/>
      <c r="R47" s="37"/>
      <c r="S47" s="146">
        <f>SUM(M47:R47)</f>
        <v>0</v>
      </c>
      <c r="T47" s="133"/>
      <c r="U47" s="37"/>
      <c r="V47" s="37"/>
      <c r="W47" s="37"/>
      <c r="X47" s="37"/>
      <c r="Y47" s="37"/>
      <c r="Z47" s="174">
        <f>SUM(T47:Y47)</f>
        <v>0</v>
      </c>
      <c r="AA47" s="36"/>
      <c r="AB47" s="37"/>
      <c r="AC47" s="37"/>
      <c r="AD47" s="37"/>
      <c r="AE47" s="37"/>
      <c r="AF47" s="37"/>
      <c r="AG47" s="146">
        <f>SUM(AA47:AF47)</f>
        <v>0</v>
      </c>
      <c r="AH47" s="197"/>
      <c r="AI47" s="74">
        <f>E47+L47+S47+Z47+AG47</f>
        <v>0</v>
      </c>
      <c r="AJ47" s="6"/>
      <c r="AK47" s="38">
        <f>+AK15+AK27+AK39</f>
        <v>0</v>
      </c>
      <c r="AL47" s="39">
        <f>AM18+AM30+AM42</f>
        <v>524.79999999999995</v>
      </c>
      <c r="AM47" s="40"/>
      <c r="AN47" s="41">
        <f>AK47-AL47+$AN$15</f>
        <v>-524.79999999999995</v>
      </c>
    </row>
    <row r="48" spans="1:44" x14ac:dyDescent="0.25">
      <c r="B48" s="143"/>
      <c r="C48" s="1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K48" s="95"/>
      <c r="AL48" s="95"/>
    </row>
    <row r="49" spans="1:44" ht="13.5" thickBot="1" x14ac:dyDescent="0.3">
      <c r="B49" s="142"/>
      <c r="C49" s="12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42"/>
      <c r="AK49" s="94"/>
      <c r="AL49" s="94"/>
      <c r="AP49" s="3"/>
      <c r="AQ49" s="3"/>
      <c r="AR49" s="3"/>
    </row>
    <row r="50" spans="1:44" ht="13.5" thickBot="1" x14ac:dyDescent="0.3">
      <c r="B50" s="242" t="s">
        <v>90</v>
      </c>
      <c r="C50" s="250" t="s">
        <v>14</v>
      </c>
      <c r="D50" s="14" t="s">
        <v>148</v>
      </c>
      <c r="E50" s="15"/>
      <c r="F50" s="15"/>
      <c r="G50" s="15"/>
      <c r="H50" s="15"/>
      <c r="I50" s="15"/>
      <c r="J50" s="14" t="s">
        <v>149</v>
      </c>
      <c r="K50" s="15"/>
      <c r="L50" s="15"/>
      <c r="M50" s="15"/>
      <c r="N50" s="15"/>
      <c r="O50" s="15"/>
      <c r="P50" s="43"/>
      <c r="Q50" s="15" t="s">
        <v>150</v>
      </c>
      <c r="R50" s="15"/>
      <c r="S50" s="15"/>
      <c r="T50" s="15"/>
      <c r="U50" s="15"/>
      <c r="V50" s="15"/>
      <c r="W50" s="15"/>
      <c r="X50" s="14" t="s">
        <v>151</v>
      </c>
      <c r="Y50" s="15"/>
      <c r="Z50" s="15"/>
      <c r="AA50" s="15"/>
      <c r="AB50" s="15"/>
      <c r="AC50" s="15"/>
      <c r="AD50" s="43"/>
      <c r="AE50" s="14" t="s">
        <v>152</v>
      </c>
      <c r="AF50" s="175"/>
      <c r="AG50" s="43"/>
      <c r="AH50" s="101"/>
      <c r="AI50" s="16" t="s">
        <v>20</v>
      </c>
      <c r="AJ50" s="6"/>
      <c r="AK50" s="246" t="s">
        <v>103</v>
      </c>
      <c r="AL50" s="247"/>
      <c r="AM50" s="225" t="s">
        <v>22</v>
      </c>
      <c r="AN50" s="227"/>
      <c r="AP50" s="3"/>
      <c r="AQ50" s="3"/>
      <c r="AR50" s="3"/>
    </row>
    <row r="51" spans="1:44" ht="13.5" thickBot="1" x14ac:dyDescent="0.3">
      <c r="B51" s="243"/>
      <c r="C51" s="251"/>
      <c r="D51" s="18">
        <v>1</v>
      </c>
      <c r="E51" s="19">
        <v>2</v>
      </c>
      <c r="F51" s="19">
        <v>3</v>
      </c>
      <c r="G51" s="19">
        <v>4</v>
      </c>
      <c r="H51" s="19">
        <v>5</v>
      </c>
      <c r="I51" s="169">
        <v>6</v>
      </c>
      <c r="J51" s="194">
        <v>7</v>
      </c>
      <c r="K51" s="19">
        <v>8</v>
      </c>
      <c r="L51" s="19">
        <v>9</v>
      </c>
      <c r="M51" s="19">
        <v>10</v>
      </c>
      <c r="N51" s="19">
        <v>11</v>
      </c>
      <c r="O51" s="19">
        <v>12</v>
      </c>
      <c r="P51" s="44">
        <v>13</v>
      </c>
      <c r="Q51" s="195">
        <v>14</v>
      </c>
      <c r="R51" s="19">
        <v>15</v>
      </c>
      <c r="S51" s="19">
        <v>16</v>
      </c>
      <c r="T51" s="19">
        <v>17</v>
      </c>
      <c r="U51" s="19">
        <v>18</v>
      </c>
      <c r="V51" s="19">
        <v>19</v>
      </c>
      <c r="W51" s="169">
        <v>20</v>
      </c>
      <c r="X51" s="194">
        <v>21</v>
      </c>
      <c r="Y51" s="19">
        <v>22</v>
      </c>
      <c r="Z51" s="19">
        <v>23</v>
      </c>
      <c r="AA51" s="19">
        <v>24</v>
      </c>
      <c r="AB51" s="19">
        <v>25</v>
      </c>
      <c r="AC51" s="19">
        <v>26</v>
      </c>
      <c r="AD51" s="44">
        <v>27</v>
      </c>
      <c r="AE51" s="18">
        <v>28</v>
      </c>
      <c r="AF51" s="19">
        <v>29</v>
      </c>
      <c r="AG51" s="44">
        <v>30</v>
      </c>
      <c r="AH51" s="102"/>
      <c r="AI51" s="20"/>
      <c r="AJ51" s="6"/>
      <c r="AK51" s="248"/>
      <c r="AL51" s="249"/>
      <c r="AM51" s="226"/>
      <c r="AN51" s="228"/>
      <c r="AP51" s="3"/>
      <c r="AQ51" s="3"/>
      <c r="AR51" s="3"/>
    </row>
    <row r="52" spans="1:44" s="3" customFormat="1" ht="25.5" customHeight="1" x14ac:dyDescent="0.25">
      <c r="A52" s="1">
        <v>1</v>
      </c>
      <c r="B52" s="98" t="s">
        <v>41</v>
      </c>
      <c r="C52" s="21" t="s">
        <v>23</v>
      </c>
      <c r="D52" s="23"/>
      <c r="E52" s="23"/>
      <c r="F52" s="23"/>
      <c r="G52" s="23"/>
      <c r="H52" s="24"/>
      <c r="I52" s="170"/>
      <c r="J52" s="22"/>
      <c r="K52" s="23"/>
      <c r="L52" s="23"/>
      <c r="M52" s="23"/>
      <c r="N52" s="23"/>
      <c r="O52" s="24"/>
      <c r="P52" s="115"/>
      <c r="Q52" s="131"/>
      <c r="R52" s="23"/>
      <c r="S52" s="23"/>
      <c r="T52" s="23"/>
      <c r="U52" s="23"/>
      <c r="V52" s="24"/>
      <c r="W52" s="170"/>
      <c r="X52" s="22"/>
      <c r="Y52" s="23"/>
      <c r="Z52" s="23"/>
      <c r="AA52" s="23"/>
      <c r="AB52" s="23"/>
      <c r="AC52" s="24"/>
      <c r="AD52" s="115"/>
      <c r="AE52" s="22"/>
      <c r="AF52" s="23"/>
      <c r="AG52" s="26"/>
      <c r="AH52" s="103"/>
      <c r="AI52" s="67">
        <f>SUM(D52:AH52)</f>
        <v>0</v>
      </c>
      <c r="AJ52" s="6"/>
      <c r="AK52" s="230">
        <f>AI52+AI53+AI58+AI59+AI60+AI54</f>
        <v>0</v>
      </c>
      <c r="AL52" s="231"/>
      <c r="AM52" s="66">
        <v>22</v>
      </c>
      <c r="AN52" s="228"/>
      <c r="AP52" s="2"/>
      <c r="AQ52" s="2"/>
      <c r="AR52" s="2"/>
    </row>
    <row r="53" spans="1:44" s="3" customFormat="1" ht="25.5" customHeight="1" x14ac:dyDescent="0.25">
      <c r="A53" s="1">
        <v>2</v>
      </c>
      <c r="B53" s="99" t="s">
        <v>80</v>
      </c>
      <c r="C53" s="21" t="s">
        <v>24</v>
      </c>
      <c r="D53" s="23"/>
      <c r="E53" s="23"/>
      <c r="F53" s="23"/>
      <c r="G53" s="23"/>
      <c r="H53" s="23"/>
      <c r="I53" s="171"/>
      <c r="J53" s="22"/>
      <c r="K53" s="23"/>
      <c r="L53" s="23"/>
      <c r="M53" s="23"/>
      <c r="N53" s="23"/>
      <c r="O53" s="23"/>
      <c r="P53" s="26"/>
      <c r="Q53" s="131"/>
      <c r="R53" s="23"/>
      <c r="S53" s="23"/>
      <c r="T53" s="23"/>
      <c r="U53" s="23"/>
      <c r="V53" s="23"/>
      <c r="W53" s="171"/>
      <c r="X53" s="22"/>
      <c r="Y53" s="23"/>
      <c r="Z53" s="23"/>
      <c r="AA53" s="23"/>
      <c r="AB53" s="23"/>
      <c r="AC53" s="23"/>
      <c r="AD53" s="26"/>
      <c r="AE53" s="22"/>
      <c r="AF53" s="23"/>
      <c r="AG53" s="26"/>
      <c r="AH53" s="103"/>
      <c r="AI53" s="68">
        <f>SUM(D53:AH53)</f>
        <v>0</v>
      </c>
      <c r="AJ53" s="6"/>
      <c r="AK53" s="232"/>
      <c r="AL53" s="233"/>
      <c r="AM53" s="63"/>
      <c r="AN53" s="228"/>
      <c r="AP53" s="2"/>
      <c r="AQ53" s="2"/>
      <c r="AR53" s="2"/>
    </row>
    <row r="54" spans="1:44" s="3" customFormat="1" ht="25.5" customHeight="1" x14ac:dyDescent="0.25">
      <c r="A54" s="1">
        <v>3</v>
      </c>
      <c r="B54" s="99" t="s">
        <v>25</v>
      </c>
      <c r="C54" s="28" t="s">
        <v>23</v>
      </c>
      <c r="D54" s="23"/>
      <c r="E54" s="23"/>
      <c r="F54" s="23"/>
      <c r="G54" s="23"/>
      <c r="H54" s="23"/>
      <c r="I54" s="171"/>
      <c r="J54" s="22"/>
      <c r="K54" s="23"/>
      <c r="L54" s="23"/>
      <c r="M54" s="23"/>
      <c r="N54" s="23"/>
      <c r="O54" s="23"/>
      <c r="P54" s="26"/>
      <c r="Q54" s="131"/>
      <c r="R54" s="23"/>
      <c r="S54" s="23"/>
      <c r="T54" s="23"/>
      <c r="U54" s="23"/>
      <c r="V54" s="23"/>
      <c r="W54" s="171"/>
      <c r="X54" s="22"/>
      <c r="Y54" s="23"/>
      <c r="Z54" s="23"/>
      <c r="AA54" s="23"/>
      <c r="AB54" s="23"/>
      <c r="AC54" s="23"/>
      <c r="AD54" s="26"/>
      <c r="AE54" s="22"/>
      <c r="AF54" s="23"/>
      <c r="AG54" s="26"/>
      <c r="AH54" s="103"/>
      <c r="AI54" s="68">
        <f>SUM(D54:AH54)</f>
        <v>0</v>
      </c>
      <c r="AJ54" s="6"/>
      <c r="AK54" s="234"/>
      <c r="AL54" s="235"/>
      <c r="AM54" s="29" t="s">
        <v>104</v>
      </c>
      <c r="AN54" s="229"/>
      <c r="AP54" s="2"/>
      <c r="AQ54" s="2"/>
      <c r="AR54" s="2"/>
    </row>
    <row r="55" spans="1:44" ht="25.5" customHeight="1" x14ac:dyDescent="0.25">
      <c r="A55" s="1">
        <v>4</v>
      </c>
      <c r="B55" s="99" t="s">
        <v>27</v>
      </c>
      <c r="C55" s="28"/>
      <c r="D55" s="23"/>
      <c r="E55" s="23"/>
      <c r="F55" s="23"/>
      <c r="G55" s="23"/>
      <c r="H55" s="23"/>
      <c r="I55" s="172">
        <f>SUM(D52:I52)+ AH39+SUM(D54:I54)+AH41</f>
        <v>0</v>
      </c>
      <c r="J55" s="22"/>
      <c r="K55" s="23"/>
      <c r="L55" s="23"/>
      <c r="M55" s="23"/>
      <c r="N55" s="23"/>
      <c r="O55" s="23"/>
      <c r="P55" s="144">
        <f>SUM(J52:P52)+SUM(J54:P54)</f>
        <v>0</v>
      </c>
      <c r="Q55" s="131"/>
      <c r="R55" s="23"/>
      <c r="S55" s="23"/>
      <c r="T55" s="23"/>
      <c r="U55" s="23"/>
      <c r="V55" s="23"/>
      <c r="W55" s="172">
        <f>SUM(Q52:W52)+SUM(Q54:W54)</f>
        <v>0</v>
      </c>
      <c r="X55" s="22"/>
      <c r="Y55" s="23"/>
      <c r="Z55" s="23"/>
      <c r="AA55" s="23"/>
      <c r="AB55" s="23"/>
      <c r="AC55" s="23"/>
      <c r="AD55" s="144">
        <f>SUM(X52:AD52)+SUM(X54:AD54)</f>
        <v>0</v>
      </c>
      <c r="AE55" s="22"/>
      <c r="AF55" s="23"/>
      <c r="AG55" s="26"/>
      <c r="AH55" s="103"/>
      <c r="AI55" s="27">
        <f>I55+P55+W55+AD55</f>
        <v>0</v>
      </c>
      <c r="AJ55" s="6"/>
      <c r="AK55" s="236" t="s">
        <v>106</v>
      </c>
      <c r="AL55" s="239" t="s">
        <v>107</v>
      </c>
      <c r="AM55" s="25">
        <f>(AM52*8.2)/100*C11</f>
        <v>180.39999999999998</v>
      </c>
      <c r="AN55" s="58" t="s">
        <v>105</v>
      </c>
    </row>
    <row r="56" spans="1:44" ht="25.5" customHeight="1" x14ac:dyDescent="0.25">
      <c r="A56" s="1">
        <v>5</v>
      </c>
      <c r="B56" s="99" t="s">
        <v>28</v>
      </c>
      <c r="C56" s="30"/>
      <c r="D56" s="23"/>
      <c r="E56" s="23"/>
      <c r="F56" s="23"/>
      <c r="G56" s="23"/>
      <c r="H56" s="23"/>
      <c r="I56" s="172">
        <f>SUM(D52:I52)+AH39+SUM(D53:I54)+SUM(AH40:AH41)</f>
        <v>0</v>
      </c>
      <c r="J56" s="22"/>
      <c r="K56" s="23"/>
      <c r="L56" s="23"/>
      <c r="M56" s="23"/>
      <c r="N56" s="23"/>
      <c r="O56" s="23"/>
      <c r="P56" s="144">
        <f>SUM(J52:P52)+SUM(J53:P54)</f>
        <v>0</v>
      </c>
      <c r="Q56" s="131"/>
      <c r="R56" s="23"/>
      <c r="S56" s="23"/>
      <c r="T56" s="23"/>
      <c r="U56" s="23"/>
      <c r="V56" s="23"/>
      <c r="W56" s="172">
        <f>SUM(Q52:W52)+SUM(Q53:W54)</f>
        <v>0</v>
      </c>
      <c r="X56" s="22"/>
      <c r="Y56" s="23"/>
      <c r="Z56" s="23"/>
      <c r="AA56" s="23"/>
      <c r="AB56" s="23"/>
      <c r="AC56" s="23"/>
      <c r="AD56" s="144">
        <f>SUM(X52:AD52)+SUM(X53:AD54)</f>
        <v>0</v>
      </c>
      <c r="AE56" s="22"/>
      <c r="AF56" s="23"/>
      <c r="AG56" s="26"/>
      <c r="AH56" s="103"/>
      <c r="AI56" s="27">
        <f>I56+P56+W56+AD56</f>
        <v>0</v>
      </c>
      <c r="AJ56" s="6"/>
      <c r="AK56" s="237"/>
      <c r="AL56" s="240"/>
      <c r="AM56" s="56"/>
      <c r="AN56" s="60">
        <f>AK52-AM55</f>
        <v>-180.39999999999998</v>
      </c>
    </row>
    <row r="57" spans="1:44" ht="25.5" customHeight="1" x14ac:dyDescent="0.25">
      <c r="A57" s="1">
        <v>6</v>
      </c>
      <c r="B57" s="99" t="s">
        <v>29</v>
      </c>
      <c r="C57" s="31"/>
      <c r="D57" s="23"/>
      <c r="E57" s="23"/>
      <c r="F57" s="23"/>
      <c r="G57" s="23"/>
      <c r="H57" s="23"/>
      <c r="I57" s="171"/>
      <c r="J57" s="22"/>
      <c r="K57" s="23"/>
      <c r="L57" s="23"/>
      <c r="M57" s="23"/>
      <c r="N57" s="23"/>
      <c r="O57" s="23"/>
      <c r="P57" s="26"/>
      <c r="Q57" s="131"/>
      <c r="R57" s="23"/>
      <c r="S57" s="23"/>
      <c r="T57" s="23"/>
      <c r="U57" s="23"/>
      <c r="V57" s="23"/>
      <c r="W57" s="171"/>
      <c r="X57" s="22"/>
      <c r="Y57" s="23"/>
      <c r="Z57" s="23"/>
      <c r="AA57" s="23"/>
      <c r="AB57" s="23"/>
      <c r="AC57" s="23"/>
      <c r="AD57" s="26"/>
      <c r="AE57" s="22"/>
      <c r="AF57" s="23"/>
      <c r="AG57" s="26"/>
      <c r="AH57" s="103"/>
      <c r="AI57" s="198"/>
      <c r="AJ57" s="6"/>
      <c r="AK57" s="237"/>
      <c r="AL57" s="240"/>
      <c r="AM57" s="56"/>
      <c r="AN57" s="34"/>
    </row>
    <row r="58" spans="1:44" ht="25.5" customHeight="1" x14ac:dyDescent="0.25">
      <c r="A58" s="1">
        <v>7</v>
      </c>
      <c r="B58" s="91" t="s">
        <v>30</v>
      </c>
      <c r="C58" s="31" t="s">
        <v>31</v>
      </c>
      <c r="D58" s="33"/>
      <c r="E58" s="33"/>
      <c r="F58" s="33"/>
      <c r="G58" s="33"/>
      <c r="H58" s="33"/>
      <c r="I58" s="173">
        <f>SUM(D58:H58)+AH45</f>
        <v>0</v>
      </c>
      <c r="J58" s="32"/>
      <c r="K58" s="33"/>
      <c r="L58" s="33"/>
      <c r="M58" s="33"/>
      <c r="N58" s="33"/>
      <c r="O58" s="33"/>
      <c r="P58" s="145">
        <f>SUM(J58:O58)</f>
        <v>0</v>
      </c>
      <c r="Q58" s="132"/>
      <c r="R58" s="33"/>
      <c r="S58" s="33"/>
      <c r="T58" s="33"/>
      <c r="U58" s="33"/>
      <c r="V58" s="33"/>
      <c r="W58" s="173">
        <f>SUM(Q58:V58)</f>
        <v>0</v>
      </c>
      <c r="X58" s="32"/>
      <c r="Y58" s="33"/>
      <c r="Z58" s="33"/>
      <c r="AA58" s="33"/>
      <c r="AB58" s="33"/>
      <c r="AC58" s="33"/>
      <c r="AD58" s="145">
        <f>SUM(X58:AC58)</f>
        <v>0</v>
      </c>
      <c r="AE58" s="32"/>
      <c r="AF58" s="33"/>
      <c r="AG58" s="77"/>
      <c r="AH58" s="104"/>
      <c r="AI58" s="27">
        <f>I58+P58+W58+AD58</f>
        <v>0</v>
      </c>
      <c r="AJ58" s="6"/>
      <c r="AK58" s="237"/>
      <c r="AL58" s="240"/>
      <c r="AM58" s="56"/>
      <c r="AN58" s="55"/>
    </row>
    <row r="59" spans="1:44" ht="25.5" customHeight="1" x14ac:dyDescent="0.25">
      <c r="A59" s="1">
        <v>8</v>
      </c>
      <c r="B59" s="91" t="s">
        <v>32</v>
      </c>
      <c r="C59" s="31" t="s">
        <v>31</v>
      </c>
      <c r="D59" s="33"/>
      <c r="E59" s="33"/>
      <c r="F59" s="33"/>
      <c r="G59" s="33"/>
      <c r="H59" s="33"/>
      <c r="I59" s="173">
        <f>SUM(D59:H59)+AH46</f>
        <v>0</v>
      </c>
      <c r="J59" s="32"/>
      <c r="K59" s="33"/>
      <c r="L59" s="33"/>
      <c r="M59" s="33"/>
      <c r="N59" s="33"/>
      <c r="O59" s="33"/>
      <c r="P59" s="145">
        <f>SUM(J59:O59)</f>
        <v>0</v>
      </c>
      <c r="Q59" s="132"/>
      <c r="R59" s="33"/>
      <c r="S59" s="33"/>
      <c r="T59" s="33"/>
      <c r="U59" s="33"/>
      <c r="V59" s="33"/>
      <c r="W59" s="173">
        <f>SUM(Q59:V59)</f>
        <v>0</v>
      </c>
      <c r="X59" s="32"/>
      <c r="Y59" s="33"/>
      <c r="Z59" s="33"/>
      <c r="AA59" s="33"/>
      <c r="AB59" s="33"/>
      <c r="AC59" s="33"/>
      <c r="AD59" s="145">
        <f>SUM(X59:AC59)</f>
        <v>0</v>
      </c>
      <c r="AE59" s="32"/>
      <c r="AF59" s="33"/>
      <c r="AG59" s="77"/>
      <c r="AH59" s="104"/>
      <c r="AI59" s="27">
        <f>I59+P59+W59+AD59</f>
        <v>0</v>
      </c>
      <c r="AJ59" s="6"/>
      <c r="AK59" s="238"/>
      <c r="AL59" s="241"/>
      <c r="AM59" s="56"/>
      <c r="AN59" s="34" t="s">
        <v>108</v>
      </c>
    </row>
    <row r="60" spans="1:44" ht="25.5" customHeight="1" thickBot="1" x14ac:dyDescent="0.3">
      <c r="A60" s="1">
        <v>9</v>
      </c>
      <c r="B60" s="100" t="s">
        <v>33</v>
      </c>
      <c r="C60" s="35" t="s">
        <v>31</v>
      </c>
      <c r="D60" s="37"/>
      <c r="E60" s="37"/>
      <c r="F60" s="37"/>
      <c r="G60" s="37"/>
      <c r="H60" s="37"/>
      <c r="I60" s="173">
        <f>SUM(D60:H60)+AH47</f>
        <v>0</v>
      </c>
      <c r="J60" s="36"/>
      <c r="K60" s="37"/>
      <c r="L60" s="37"/>
      <c r="M60" s="37"/>
      <c r="N60" s="37"/>
      <c r="O60" s="37"/>
      <c r="P60" s="146">
        <f>SUM(J60:O60)</f>
        <v>0</v>
      </c>
      <c r="Q60" s="133"/>
      <c r="R60" s="37"/>
      <c r="S60" s="37"/>
      <c r="T60" s="37"/>
      <c r="U60" s="37"/>
      <c r="V60" s="37"/>
      <c r="W60" s="174">
        <f>SUM(Q60:V60)</f>
        <v>0</v>
      </c>
      <c r="X60" s="36"/>
      <c r="Y60" s="37"/>
      <c r="Z60" s="37"/>
      <c r="AA60" s="37"/>
      <c r="AB60" s="37"/>
      <c r="AC60" s="37"/>
      <c r="AD60" s="146">
        <f>SUM(X60:AC60)</f>
        <v>0</v>
      </c>
      <c r="AE60" s="36"/>
      <c r="AF60" s="37"/>
      <c r="AG60" s="78"/>
      <c r="AH60" s="105"/>
      <c r="AI60" s="27">
        <f>I60+P60+W60+AD60</f>
        <v>0</v>
      </c>
      <c r="AJ60" s="6"/>
      <c r="AK60" s="38">
        <f>AK15+AK27+AK39+AK52</f>
        <v>0</v>
      </c>
      <c r="AL60" s="39">
        <f>AM18+AM30+AM42+AM55</f>
        <v>705.19999999999993</v>
      </c>
      <c r="AM60" s="40"/>
      <c r="AN60" s="41">
        <f>AK60-AL60+$AN$15</f>
        <v>-705.19999999999993</v>
      </c>
    </row>
    <row r="61" spans="1:44" ht="13.5" thickBot="1" x14ac:dyDescent="0.3">
      <c r="B61" s="142"/>
      <c r="C61" s="12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42"/>
      <c r="AK61" s="94"/>
      <c r="AL61" s="94"/>
      <c r="AP61" s="3"/>
      <c r="AQ61" s="3"/>
      <c r="AR61" s="3"/>
    </row>
    <row r="62" spans="1:44" ht="13.5" thickBot="1" x14ac:dyDescent="0.3">
      <c r="B62" s="242" t="s">
        <v>91</v>
      </c>
      <c r="C62" s="250" t="s">
        <v>14</v>
      </c>
      <c r="D62" s="15" t="s">
        <v>152</v>
      </c>
      <c r="E62" s="15"/>
      <c r="F62" s="15"/>
      <c r="G62" s="15"/>
      <c r="H62" s="14" t="s">
        <v>153</v>
      </c>
      <c r="I62" s="15"/>
      <c r="J62" s="15"/>
      <c r="K62" s="15"/>
      <c r="L62" s="15"/>
      <c r="M62" s="15"/>
      <c r="N62" s="43"/>
      <c r="O62" s="15" t="s">
        <v>154</v>
      </c>
      <c r="P62" s="15"/>
      <c r="Q62" s="15"/>
      <c r="R62" s="15"/>
      <c r="S62" s="15"/>
      <c r="T62" s="15"/>
      <c r="U62" s="15"/>
      <c r="V62" s="14" t="s">
        <v>155</v>
      </c>
      <c r="W62" s="15"/>
      <c r="X62" s="15"/>
      <c r="Y62" s="15"/>
      <c r="Z62" s="15"/>
      <c r="AA62" s="15"/>
      <c r="AB62" s="43"/>
      <c r="AC62" s="14" t="s">
        <v>156</v>
      </c>
      <c r="AD62" s="15"/>
      <c r="AE62" s="15"/>
      <c r="AF62" s="15"/>
      <c r="AG62" s="15"/>
      <c r="AH62" s="43"/>
      <c r="AI62" s="71" t="s">
        <v>20</v>
      </c>
      <c r="AJ62" s="6"/>
      <c r="AK62" s="246" t="s">
        <v>109</v>
      </c>
      <c r="AL62" s="247"/>
      <c r="AM62" s="225" t="s">
        <v>22</v>
      </c>
      <c r="AN62" s="227"/>
      <c r="AP62" s="3"/>
      <c r="AQ62" s="3"/>
      <c r="AR62" s="3"/>
    </row>
    <row r="63" spans="1:44" ht="13.5" thickBot="1" x14ac:dyDescent="0.3">
      <c r="B63" s="243"/>
      <c r="C63" s="251"/>
      <c r="D63" s="130">
        <v>1</v>
      </c>
      <c r="E63" s="19">
        <v>2</v>
      </c>
      <c r="F63" s="19">
        <v>3</v>
      </c>
      <c r="G63" s="169">
        <v>4</v>
      </c>
      <c r="H63" s="194">
        <v>5</v>
      </c>
      <c r="I63" s="19">
        <v>6</v>
      </c>
      <c r="J63" s="19">
        <v>7</v>
      </c>
      <c r="K63" s="19">
        <v>8</v>
      </c>
      <c r="L63" s="19">
        <v>9</v>
      </c>
      <c r="M63" s="19">
        <v>10</v>
      </c>
      <c r="N63" s="44">
        <v>11</v>
      </c>
      <c r="O63" s="195">
        <v>12</v>
      </c>
      <c r="P63" s="19">
        <v>13</v>
      </c>
      <c r="Q63" s="19">
        <v>14</v>
      </c>
      <c r="R63" s="19">
        <v>15</v>
      </c>
      <c r="S63" s="19">
        <v>16</v>
      </c>
      <c r="T63" s="19">
        <v>17</v>
      </c>
      <c r="U63" s="169">
        <v>18</v>
      </c>
      <c r="V63" s="194">
        <v>19</v>
      </c>
      <c r="W63" s="19">
        <v>20</v>
      </c>
      <c r="X63" s="19">
        <v>21</v>
      </c>
      <c r="Y63" s="19">
        <v>22</v>
      </c>
      <c r="Z63" s="19">
        <v>23</v>
      </c>
      <c r="AA63" s="19">
        <v>24</v>
      </c>
      <c r="AB63" s="44">
        <v>25</v>
      </c>
      <c r="AC63" s="194">
        <v>26</v>
      </c>
      <c r="AD63" s="19">
        <v>27</v>
      </c>
      <c r="AE63" s="19">
        <v>28</v>
      </c>
      <c r="AF63" s="19">
        <v>29</v>
      </c>
      <c r="AG63" s="19">
        <v>30</v>
      </c>
      <c r="AH63" s="165">
        <v>31</v>
      </c>
      <c r="AI63" s="72"/>
      <c r="AJ63" s="6"/>
      <c r="AK63" s="248"/>
      <c r="AL63" s="249"/>
      <c r="AM63" s="226"/>
      <c r="AN63" s="228"/>
      <c r="AP63" s="3"/>
      <c r="AQ63" s="3"/>
      <c r="AR63" s="3"/>
    </row>
    <row r="64" spans="1:44" s="3" customFormat="1" ht="25.5" customHeight="1" x14ac:dyDescent="0.25">
      <c r="A64" s="1">
        <v>1</v>
      </c>
      <c r="B64" s="98" t="s">
        <v>41</v>
      </c>
      <c r="C64" s="21" t="s">
        <v>23</v>
      </c>
      <c r="D64" s="131"/>
      <c r="E64" s="23"/>
      <c r="F64" s="46"/>
      <c r="G64" s="199"/>
      <c r="H64" s="22"/>
      <c r="I64" s="23"/>
      <c r="J64" s="23"/>
      <c r="K64" s="23"/>
      <c r="L64" s="23"/>
      <c r="M64" s="46"/>
      <c r="N64" s="48"/>
      <c r="O64" s="131"/>
      <c r="P64" s="23"/>
      <c r="Q64" s="23"/>
      <c r="R64" s="23"/>
      <c r="S64" s="23"/>
      <c r="T64" s="46"/>
      <c r="U64" s="199"/>
      <c r="V64" s="22"/>
      <c r="W64" s="23"/>
      <c r="X64" s="23"/>
      <c r="Y64" s="23"/>
      <c r="Z64" s="23"/>
      <c r="AA64" s="46"/>
      <c r="AB64" s="48"/>
      <c r="AC64" s="22"/>
      <c r="AD64" s="23"/>
      <c r="AE64" s="23"/>
      <c r="AF64" s="23"/>
      <c r="AG64" s="23"/>
      <c r="AH64" s="201"/>
      <c r="AI64" s="87">
        <f>SUM(D64:AH64)</f>
        <v>0</v>
      </c>
      <c r="AJ64" s="6"/>
      <c r="AK64" s="230">
        <f>AI64+AI65+AI70+AI71+AI72+AI66</f>
        <v>0</v>
      </c>
      <c r="AL64" s="231"/>
      <c r="AM64" s="66">
        <v>22</v>
      </c>
      <c r="AN64" s="228"/>
      <c r="AP64" s="2"/>
      <c r="AQ64" s="2"/>
      <c r="AR64" s="2"/>
    </row>
    <row r="65" spans="1:44" s="3" customFormat="1" ht="25.5" customHeight="1" x14ac:dyDescent="0.25">
      <c r="A65" s="1">
        <v>2</v>
      </c>
      <c r="B65" s="99" t="s">
        <v>80</v>
      </c>
      <c r="C65" s="21" t="s">
        <v>24</v>
      </c>
      <c r="D65" s="136"/>
      <c r="E65" s="45"/>
      <c r="F65" s="45"/>
      <c r="G65" s="200"/>
      <c r="H65" s="47"/>
      <c r="I65" s="45"/>
      <c r="J65" s="45"/>
      <c r="K65" s="45"/>
      <c r="L65" s="45"/>
      <c r="M65" s="45"/>
      <c r="N65" s="49"/>
      <c r="O65" s="136"/>
      <c r="P65" s="45"/>
      <c r="Q65" s="45"/>
      <c r="R65" s="45"/>
      <c r="S65" s="45"/>
      <c r="T65" s="45"/>
      <c r="U65" s="200"/>
      <c r="V65" s="47"/>
      <c r="W65" s="45"/>
      <c r="X65" s="45"/>
      <c r="Y65" s="45"/>
      <c r="Z65" s="45"/>
      <c r="AA65" s="45"/>
      <c r="AB65" s="49"/>
      <c r="AC65" s="47"/>
      <c r="AD65" s="45"/>
      <c r="AE65" s="45"/>
      <c r="AF65" s="45"/>
      <c r="AG65" s="45"/>
      <c r="AH65" s="202"/>
      <c r="AI65" s="88">
        <f>SUM(D65:AH65)</f>
        <v>0</v>
      </c>
      <c r="AJ65" s="6"/>
      <c r="AK65" s="232"/>
      <c r="AL65" s="233"/>
      <c r="AM65" s="63"/>
      <c r="AN65" s="228"/>
      <c r="AP65" s="2"/>
      <c r="AQ65" s="2"/>
      <c r="AR65" s="2"/>
    </row>
    <row r="66" spans="1:44" s="3" customFormat="1" ht="25.5" customHeight="1" x14ac:dyDescent="0.25">
      <c r="A66" s="1">
        <v>3</v>
      </c>
      <c r="B66" s="99" t="s">
        <v>25</v>
      </c>
      <c r="C66" s="28" t="s">
        <v>23</v>
      </c>
      <c r="D66" s="136"/>
      <c r="E66" s="45"/>
      <c r="F66" s="45"/>
      <c r="G66" s="200"/>
      <c r="H66" s="47"/>
      <c r="I66" s="45"/>
      <c r="J66" s="45"/>
      <c r="K66" s="45"/>
      <c r="L66" s="45"/>
      <c r="M66" s="45"/>
      <c r="N66" s="49"/>
      <c r="O66" s="136"/>
      <c r="P66" s="45"/>
      <c r="Q66" s="45"/>
      <c r="R66" s="45"/>
      <c r="S66" s="45"/>
      <c r="T66" s="45"/>
      <c r="U66" s="200"/>
      <c r="V66" s="47"/>
      <c r="W66" s="45"/>
      <c r="X66" s="45"/>
      <c r="Y66" s="45"/>
      <c r="Z66" s="45"/>
      <c r="AA66" s="45"/>
      <c r="AB66" s="49"/>
      <c r="AC66" s="47"/>
      <c r="AD66" s="45"/>
      <c r="AE66" s="45"/>
      <c r="AF66" s="45"/>
      <c r="AG66" s="45"/>
      <c r="AH66" s="202"/>
      <c r="AI66" s="88">
        <f>SUM(D66:AH66)</f>
        <v>0</v>
      </c>
      <c r="AJ66" s="6"/>
      <c r="AK66" s="234"/>
      <c r="AL66" s="235"/>
      <c r="AM66" s="29" t="s">
        <v>110</v>
      </c>
      <c r="AN66" s="229"/>
      <c r="AP66" s="2"/>
      <c r="AQ66" s="2"/>
      <c r="AR66" s="2"/>
    </row>
    <row r="67" spans="1:44" ht="25.5" customHeight="1" x14ac:dyDescent="0.25">
      <c r="A67" s="1">
        <v>4</v>
      </c>
      <c r="B67" s="99" t="s">
        <v>27</v>
      </c>
      <c r="C67" s="28"/>
      <c r="D67" s="136"/>
      <c r="E67" s="45"/>
      <c r="F67" s="45"/>
      <c r="G67" s="172">
        <f>SUM(D64:G64)+SUM(D66:G66)+SUM(AE52:AG52)+SUM(AE54:AG54)</f>
        <v>0</v>
      </c>
      <c r="H67" s="47"/>
      <c r="I67" s="45"/>
      <c r="J67" s="45"/>
      <c r="K67" s="45"/>
      <c r="L67" s="45"/>
      <c r="M67" s="45"/>
      <c r="N67" s="144">
        <f>SUM(H64:N64)+SUM(H66:N66)</f>
        <v>0</v>
      </c>
      <c r="O67" s="136"/>
      <c r="P67" s="45"/>
      <c r="Q67" s="45"/>
      <c r="R67" s="45"/>
      <c r="S67" s="45"/>
      <c r="T67" s="45"/>
      <c r="U67" s="172">
        <f>SUM(O64:U64)+SUM(O66:U66)</f>
        <v>0</v>
      </c>
      <c r="V67" s="47"/>
      <c r="W67" s="45"/>
      <c r="X67" s="45"/>
      <c r="Y67" s="45"/>
      <c r="Z67" s="45"/>
      <c r="AA67" s="45"/>
      <c r="AB67" s="144">
        <f>SUM(V64:AB64)+SUM(V66:AB66)</f>
        <v>0</v>
      </c>
      <c r="AC67" s="47"/>
      <c r="AD67" s="45"/>
      <c r="AE67" s="45"/>
      <c r="AF67" s="45"/>
      <c r="AG67" s="45"/>
      <c r="AH67" s="202"/>
      <c r="AI67" s="89">
        <f>G67+N67+U67+AB67</f>
        <v>0</v>
      </c>
      <c r="AJ67" s="6"/>
      <c r="AK67" s="236" t="s">
        <v>113</v>
      </c>
      <c r="AL67" s="239" t="s">
        <v>114</v>
      </c>
      <c r="AM67" s="25">
        <f>(AM64*8.2)/100*C11</f>
        <v>180.39999999999998</v>
      </c>
      <c r="AN67" s="58" t="s">
        <v>111</v>
      </c>
    </row>
    <row r="68" spans="1:44" ht="25.5" customHeight="1" x14ac:dyDescent="0.25">
      <c r="A68" s="1">
        <v>5</v>
      </c>
      <c r="B68" s="99" t="s">
        <v>28</v>
      </c>
      <c r="C68" s="30"/>
      <c r="D68" s="136"/>
      <c r="E68" s="45"/>
      <c r="F68" s="45"/>
      <c r="G68" s="172">
        <f>SUM(D64:G64)+SUM(D65:G66)+SUM(AE52:AG52)+SUM(AE53:AG54)</f>
        <v>0</v>
      </c>
      <c r="H68" s="47"/>
      <c r="I68" s="45"/>
      <c r="J68" s="45"/>
      <c r="K68" s="45"/>
      <c r="L68" s="45"/>
      <c r="M68" s="45"/>
      <c r="N68" s="144">
        <f>SUM(H64:N64)+SUM(H65:N66)</f>
        <v>0</v>
      </c>
      <c r="O68" s="136"/>
      <c r="P68" s="45"/>
      <c r="Q68" s="45"/>
      <c r="R68" s="45"/>
      <c r="S68" s="45"/>
      <c r="T68" s="45"/>
      <c r="U68" s="172">
        <f>SUM(O64:U64)+SUM(O65:U66)</f>
        <v>0</v>
      </c>
      <c r="V68" s="47"/>
      <c r="W68" s="45"/>
      <c r="X68" s="45"/>
      <c r="Y68" s="45"/>
      <c r="Z68" s="45"/>
      <c r="AA68" s="45"/>
      <c r="AB68" s="144">
        <f>SUM(V64:AB64)+SUM(V65:AB66)</f>
        <v>0</v>
      </c>
      <c r="AC68" s="47"/>
      <c r="AD68" s="45"/>
      <c r="AE68" s="45"/>
      <c r="AF68" s="45"/>
      <c r="AG68" s="45"/>
      <c r="AH68" s="202"/>
      <c r="AI68" s="89">
        <f>G68+N68+U68+AB68</f>
        <v>0</v>
      </c>
      <c r="AJ68" s="6"/>
      <c r="AK68" s="237"/>
      <c r="AL68" s="240"/>
      <c r="AM68" s="56"/>
      <c r="AN68" s="60">
        <f>AK64-AM67</f>
        <v>-180.39999999999998</v>
      </c>
    </row>
    <row r="69" spans="1:44" ht="25.5" customHeight="1" x14ac:dyDescent="0.25">
      <c r="A69" s="1">
        <v>6</v>
      </c>
      <c r="B69" s="99" t="s">
        <v>29</v>
      </c>
      <c r="C69" s="31"/>
      <c r="D69" s="136"/>
      <c r="E69" s="45"/>
      <c r="F69" s="45"/>
      <c r="G69" s="171"/>
      <c r="H69" s="47"/>
      <c r="I69" s="45"/>
      <c r="J69" s="45"/>
      <c r="K69" s="45"/>
      <c r="L69" s="45"/>
      <c r="M69" s="45"/>
      <c r="N69" s="26"/>
      <c r="O69" s="136"/>
      <c r="P69" s="45"/>
      <c r="Q69" s="45"/>
      <c r="R69" s="45"/>
      <c r="S69" s="45"/>
      <c r="T69" s="45"/>
      <c r="U69" s="171"/>
      <c r="V69" s="47"/>
      <c r="W69" s="45"/>
      <c r="X69" s="45"/>
      <c r="Y69" s="45"/>
      <c r="Z69" s="45"/>
      <c r="AA69" s="45"/>
      <c r="AB69" s="26"/>
      <c r="AC69" s="47"/>
      <c r="AD69" s="45"/>
      <c r="AE69" s="45"/>
      <c r="AF69" s="45"/>
      <c r="AG69" s="45"/>
      <c r="AH69" s="202"/>
      <c r="AI69" s="205"/>
      <c r="AJ69" s="6"/>
      <c r="AK69" s="237"/>
      <c r="AL69" s="240"/>
      <c r="AM69" s="56"/>
      <c r="AN69" s="34"/>
    </row>
    <row r="70" spans="1:44" ht="25.5" customHeight="1" x14ac:dyDescent="0.25">
      <c r="A70" s="1">
        <v>7</v>
      </c>
      <c r="B70" s="91" t="s">
        <v>30</v>
      </c>
      <c r="C70" s="31" t="s">
        <v>31</v>
      </c>
      <c r="D70" s="137"/>
      <c r="E70" s="85"/>
      <c r="F70" s="85"/>
      <c r="G70" s="173">
        <f>SUM(D70:F70)+SUM(AE58:AG58)</f>
        <v>0</v>
      </c>
      <c r="H70" s="86"/>
      <c r="I70" s="85"/>
      <c r="J70" s="85"/>
      <c r="K70" s="85"/>
      <c r="L70" s="85"/>
      <c r="M70" s="85"/>
      <c r="N70" s="145">
        <f>SUM(H70:M70)</f>
        <v>0</v>
      </c>
      <c r="O70" s="137"/>
      <c r="P70" s="85"/>
      <c r="Q70" s="85"/>
      <c r="R70" s="85"/>
      <c r="S70" s="85"/>
      <c r="T70" s="85"/>
      <c r="U70" s="173">
        <f>SUM(O70:T70)</f>
        <v>0</v>
      </c>
      <c r="V70" s="86"/>
      <c r="W70" s="85"/>
      <c r="X70" s="85"/>
      <c r="Y70" s="85"/>
      <c r="Z70" s="85"/>
      <c r="AA70" s="85"/>
      <c r="AB70" s="145">
        <f>SUM(V70:AA70)</f>
        <v>0</v>
      </c>
      <c r="AC70" s="86"/>
      <c r="AD70" s="85"/>
      <c r="AE70" s="85"/>
      <c r="AF70" s="85"/>
      <c r="AG70" s="85"/>
      <c r="AH70" s="203"/>
      <c r="AI70" s="89">
        <f>G70+N70+U70+AB70</f>
        <v>0</v>
      </c>
      <c r="AJ70" s="6"/>
      <c r="AK70" s="237"/>
      <c r="AL70" s="240"/>
      <c r="AM70" s="56"/>
      <c r="AN70" s="55"/>
    </row>
    <row r="71" spans="1:44" ht="25.5" customHeight="1" x14ac:dyDescent="0.25">
      <c r="A71" s="1">
        <v>8</v>
      </c>
      <c r="B71" s="91" t="s">
        <v>32</v>
      </c>
      <c r="C71" s="31" t="s">
        <v>31</v>
      </c>
      <c r="D71" s="137"/>
      <c r="E71" s="85"/>
      <c r="F71" s="85"/>
      <c r="G71" s="173">
        <f>SUM(D71:F71)+SUM(AE59:AG59)</f>
        <v>0</v>
      </c>
      <c r="H71" s="86"/>
      <c r="I71" s="85"/>
      <c r="J71" s="85"/>
      <c r="K71" s="85"/>
      <c r="L71" s="85"/>
      <c r="M71" s="85"/>
      <c r="N71" s="145">
        <f>SUM(H71:M71)</f>
        <v>0</v>
      </c>
      <c r="O71" s="137"/>
      <c r="P71" s="85"/>
      <c r="Q71" s="85"/>
      <c r="R71" s="85"/>
      <c r="S71" s="85"/>
      <c r="T71" s="85"/>
      <c r="U71" s="173">
        <f>SUM(O71:T71)</f>
        <v>0</v>
      </c>
      <c r="V71" s="86"/>
      <c r="W71" s="85"/>
      <c r="X71" s="85"/>
      <c r="Y71" s="85"/>
      <c r="Z71" s="85"/>
      <c r="AA71" s="85"/>
      <c r="AB71" s="145">
        <f>SUM(V71:AA71)</f>
        <v>0</v>
      </c>
      <c r="AC71" s="86"/>
      <c r="AD71" s="85"/>
      <c r="AE71" s="85"/>
      <c r="AF71" s="85"/>
      <c r="AG71" s="85"/>
      <c r="AH71" s="203"/>
      <c r="AI71" s="89">
        <f>G71+N71+U71+AB71</f>
        <v>0</v>
      </c>
      <c r="AJ71" s="6"/>
      <c r="AK71" s="238"/>
      <c r="AL71" s="241"/>
      <c r="AM71" s="56"/>
      <c r="AN71" s="34" t="s">
        <v>112</v>
      </c>
    </row>
    <row r="72" spans="1:44" ht="25.5" customHeight="1" thickBot="1" x14ac:dyDescent="0.3">
      <c r="A72" s="1">
        <v>9</v>
      </c>
      <c r="B72" s="100" t="s">
        <v>33</v>
      </c>
      <c r="C72" s="35" t="s">
        <v>31</v>
      </c>
      <c r="D72" s="138"/>
      <c r="E72" s="51"/>
      <c r="F72" s="51"/>
      <c r="G72" s="173">
        <f>SUM(D72:F72)+SUM(AE60:AG60)</f>
        <v>0</v>
      </c>
      <c r="H72" s="52"/>
      <c r="I72" s="51"/>
      <c r="J72" s="51"/>
      <c r="K72" s="51"/>
      <c r="L72" s="51"/>
      <c r="M72" s="51"/>
      <c r="N72" s="146">
        <f>SUM(H72:M72)</f>
        <v>0</v>
      </c>
      <c r="O72" s="138"/>
      <c r="P72" s="51"/>
      <c r="Q72" s="51"/>
      <c r="R72" s="51"/>
      <c r="S72" s="51"/>
      <c r="T72" s="51"/>
      <c r="U72" s="174">
        <f>SUM(O72:T72)</f>
        <v>0</v>
      </c>
      <c r="V72" s="52"/>
      <c r="W72" s="51"/>
      <c r="X72" s="51"/>
      <c r="Y72" s="51"/>
      <c r="Z72" s="51"/>
      <c r="AA72" s="51"/>
      <c r="AB72" s="146">
        <f>SUM(V72:AA72)</f>
        <v>0</v>
      </c>
      <c r="AC72" s="52"/>
      <c r="AD72" s="51"/>
      <c r="AE72" s="51"/>
      <c r="AF72" s="51"/>
      <c r="AG72" s="51"/>
      <c r="AH72" s="204"/>
      <c r="AI72" s="89">
        <f>G72+N72+U72+AB72</f>
        <v>0</v>
      </c>
      <c r="AJ72" s="6"/>
      <c r="AK72" s="38">
        <f>AK15+AK27+AK39+AK52+AK64</f>
        <v>0</v>
      </c>
      <c r="AL72" s="39">
        <f>AM18+AM30+AM42+AM55+AM67</f>
        <v>885.59999999999991</v>
      </c>
      <c r="AM72" s="40"/>
      <c r="AN72" s="41">
        <f>AK72-AL72+$AN$15</f>
        <v>-885.59999999999991</v>
      </c>
    </row>
    <row r="73" spans="1:44" ht="13.5" thickBot="1" x14ac:dyDescent="0.3">
      <c r="B73" s="142"/>
      <c r="C73" s="12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42"/>
      <c r="AK73" s="94"/>
      <c r="AL73" s="94"/>
      <c r="AP73" s="3"/>
      <c r="AQ73" s="3"/>
      <c r="AR73" s="3"/>
    </row>
    <row r="74" spans="1:44" ht="13.5" thickBot="1" x14ac:dyDescent="0.3">
      <c r="B74" s="242" t="s">
        <v>92</v>
      </c>
      <c r="C74" s="250" t="s">
        <v>14</v>
      </c>
      <c r="D74" s="90" t="s">
        <v>156</v>
      </c>
      <c r="E74" s="15" t="s">
        <v>157</v>
      </c>
      <c r="F74" s="15"/>
      <c r="G74" s="15"/>
      <c r="H74" s="15"/>
      <c r="I74" s="15"/>
      <c r="J74" s="15"/>
      <c r="K74" s="15"/>
      <c r="L74" s="14" t="s">
        <v>158</v>
      </c>
      <c r="M74" s="15"/>
      <c r="N74" s="15"/>
      <c r="O74" s="15"/>
      <c r="P74" s="15"/>
      <c r="Q74" s="15"/>
      <c r="R74" s="43"/>
      <c r="S74" s="15" t="s">
        <v>159</v>
      </c>
      <c r="T74" s="15"/>
      <c r="U74" s="15"/>
      <c r="V74" s="15"/>
      <c r="W74" s="15"/>
      <c r="X74" s="15"/>
      <c r="Y74" s="15"/>
      <c r="Z74" s="14" t="s">
        <v>15</v>
      </c>
      <c r="AA74" s="15"/>
      <c r="AB74" s="15"/>
      <c r="AC74" s="15"/>
      <c r="AD74" s="15"/>
      <c r="AE74" s="15"/>
      <c r="AF74" s="43"/>
      <c r="AG74" s="15" t="s">
        <v>16</v>
      </c>
      <c r="AH74" s="106"/>
      <c r="AI74" s="16" t="s">
        <v>20</v>
      </c>
      <c r="AJ74" s="6"/>
      <c r="AK74" s="246" t="s">
        <v>115</v>
      </c>
      <c r="AL74" s="247"/>
      <c r="AM74" s="225" t="s">
        <v>22</v>
      </c>
      <c r="AN74" s="227"/>
      <c r="AP74" s="3"/>
      <c r="AQ74" s="3"/>
      <c r="AR74" s="3"/>
    </row>
    <row r="75" spans="1:44" ht="13.5" thickBot="1" x14ac:dyDescent="0.3">
      <c r="B75" s="243"/>
      <c r="C75" s="251"/>
      <c r="D75" s="91">
        <v>1</v>
      </c>
      <c r="E75" s="195">
        <v>2</v>
      </c>
      <c r="F75" s="19">
        <v>3</v>
      </c>
      <c r="G75" s="19">
        <v>4</v>
      </c>
      <c r="H75" s="19">
        <v>5</v>
      </c>
      <c r="I75" s="19">
        <v>6</v>
      </c>
      <c r="J75" s="19">
        <v>7</v>
      </c>
      <c r="K75" s="169">
        <v>8</v>
      </c>
      <c r="L75" s="194">
        <v>9</v>
      </c>
      <c r="M75" s="19">
        <v>10</v>
      </c>
      <c r="N75" s="19">
        <v>11</v>
      </c>
      <c r="O75" s="19">
        <v>12</v>
      </c>
      <c r="P75" s="19">
        <v>13</v>
      </c>
      <c r="Q75" s="19">
        <v>14</v>
      </c>
      <c r="R75" s="44">
        <v>15</v>
      </c>
      <c r="S75" s="195">
        <v>16</v>
      </c>
      <c r="T75" s="19">
        <v>17</v>
      </c>
      <c r="U75" s="19">
        <v>18</v>
      </c>
      <c r="V75" s="19">
        <v>19</v>
      </c>
      <c r="W75" s="19">
        <v>20</v>
      </c>
      <c r="X75" s="19">
        <v>21</v>
      </c>
      <c r="Y75" s="169">
        <v>22</v>
      </c>
      <c r="Z75" s="194">
        <v>23</v>
      </c>
      <c r="AA75" s="19">
        <v>24</v>
      </c>
      <c r="AB75" s="19">
        <v>25</v>
      </c>
      <c r="AC75" s="19">
        <v>26</v>
      </c>
      <c r="AD75" s="19">
        <v>27</v>
      </c>
      <c r="AE75" s="19">
        <v>28</v>
      </c>
      <c r="AF75" s="44">
        <v>29</v>
      </c>
      <c r="AG75" s="165">
        <v>30</v>
      </c>
      <c r="AH75" s="107"/>
      <c r="AI75" s="20"/>
      <c r="AJ75" s="6"/>
      <c r="AK75" s="248"/>
      <c r="AL75" s="249"/>
      <c r="AM75" s="226"/>
      <c r="AN75" s="228"/>
      <c r="AP75" s="3"/>
      <c r="AQ75" s="3"/>
      <c r="AR75" s="3"/>
    </row>
    <row r="76" spans="1:44" s="3" customFormat="1" ht="25.5" customHeight="1" x14ac:dyDescent="0.25">
      <c r="A76" s="1">
        <v>1</v>
      </c>
      <c r="B76" s="98" t="s">
        <v>41</v>
      </c>
      <c r="C76" s="21" t="s">
        <v>23</v>
      </c>
      <c r="D76" s="166"/>
      <c r="E76" s="131"/>
      <c r="F76" s="23"/>
      <c r="G76" s="23"/>
      <c r="H76" s="23"/>
      <c r="I76" s="23"/>
      <c r="J76" s="46"/>
      <c r="K76" s="199"/>
      <c r="L76" s="22"/>
      <c r="M76" s="23"/>
      <c r="N76" s="23"/>
      <c r="O76" s="23"/>
      <c r="P76" s="23"/>
      <c r="Q76" s="46"/>
      <c r="R76" s="48"/>
      <c r="S76" s="131"/>
      <c r="T76" s="23"/>
      <c r="U76" s="23"/>
      <c r="V76" s="23"/>
      <c r="W76" s="23"/>
      <c r="X76" s="46"/>
      <c r="Y76" s="199"/>
      <c r="Z76" s="22"/>
      <c r="AA76" s="23"/>
      <c r="AB76" s="23"/>
      <c r="AC76" s="23"/>
      <c r="AD76" s="23"/>
      <c r="AE76" s="46"/>
      <c r="AF76" s="48"/>
      <c r="AG76" s="131"/>
      <c r="AH76" s="108"/>
      <c r="AI76" s="69">
        <f>SUM(D76:AH76)</f>
        <v>0</v>
      </c>
      <c r="AJ76" s="6"/>
      <c r="AK76" s="230">
        <f>AI76+AI77+AI82+AI83+AI84+AI78</f>
        <v>0</v>
      </c>
      <c r="AL76" s="231"/>
      <c r="AM76" s="66">
        <v>21</v>
      </c>
      <c r="AN76" s="228"/>
      <c r="AP76" s="2"/>
      <c r="AQ76" s="2"/>
      <c r="AR76" s="2"/>
    </row>
    <row r="77" spans="1:44" s="3" customFormat="1" ht="25.5" customHeight="1" x14ac:dyDescent="0.25">
      <c r="A77" s="1">
        <v>2</v>
      </c>
      <c r="B77" s="99" t="s">
        <v>80</v>
      </c>
      <c r="C77" s="21" t="s">
        <v>24</v>
      </c>
      <c r="D77" s="167"/>
      <c r="E77" s="136"/>
      <c r="F77" s="45"/>
      <c r="G77" s="45"/>
      <c r="H77" s="45"/>
      <c r="I77" s="45"/>
      <c r="J77" s="45"/>
      <c r="K77" s="200"/>
      <c r="L77" s="47"/>
      <c r="M77" s="45"/>
      <c r="N77" s="45"/>
      <c r="O77" s="45"/>
      <c r="P77" s="45"/>
      <c r="Q77" s="45"/>
      <c r="R77" s="49"/>
      <c r="S77" s="136"/>
      <c r="T77" s="45"/>
      <c r="U77" s="45"/>
      <c r="V77" s="45"/>
      <c r="W77" s="45"/>
      <c r="X77" s="45"/>
      <c r="Y77" s="200"/>
      <c r="Z77" s="47"/>
      <c r="AA77" s="45"/>
      <c r="AB77" s="45"/>
      <c r="AC77" s="45"/>
      <c r="AD77" s="45"/>
      <c r="AE77" s="45"/>
      <c r="AF77" s="49"/>
      <c r="AG77" s="136"/>
      <c r="AH77" s="108"/>
      <c r="AI77" s="70">
        <f>SUM(D77:AH77)</f>
        <v>0</v>
      </c>
      <c r="AJ77" s="6"/>
      <c r="AK77" s="232"/>
      <c r="AL77" s="233"/>
      <c r="AM77" s="63"/>
      <c r="AN77" s="228"/>
      <c r="AP77" s="2"/>
      <c r="AQ77" s="2"/>
      <c r="AR77" s="2"/>
    </row>
    <row r="78" spans="1:44" s="3" customFormat="1" ht="25.5" customHeight="1" x14ac:dyDescent="0.25">
      <c r="A78" s="1">
        <v>3</v>
      </c>
      <c r="B78" s="99" t="s">
        <v>25</v>
      </c>
      <c r="C78" s="28" t="s">
        <v>23</v>
      </c>
      <c r="D78" s="167"/>
      <c r="E78" s="136"/>
      <c r="F78" s="45"/>
      <c r="G78" s="45"/>
      <c r="H78" s="45"/>
      <c r="I78" s="45"/>
      <c r="J78" s="45"/>
      <c r="K78" s="200"/>
      <c r="L78" s="47"/>
      <c r="M78" s="45"/>
      <c r="N78" s="45"/>
      <c r="O78" s="45"/>
      <c r="P78" s="45"/>
      <c r="Q78" s="45"/>
      <c r="R78" s="49"/>
      <c r="S78" s="136"/>
      <c r="T78" s="45"/>
      <c r="U78" s="45"/>
      <c r="V78" s="45"/>
      <c r="W78" s="45"/>
      <c r="X78" s="45"/>
      <c r="Y78" s="200"/>
      <c r="Z78" s="47"/>
      <c r="AA78" s="45"/>
      <c r="AB78" s="45"/>
      <c r="AC78" s="45"/>
      <c r="AD78" s="45"/>
      <c r="AE78" s="45"/>
      <c r="AF78" s="49"/>
      <c r="AG78" s="136"/>
      <c r="AH78" s="108"/>
      <c r="AI78" s="70">
        <f>SUM(D78:AH78)</f>
        <v>0</v>
      </c>
      <c r="AJ78" s="6"/>
      <c r="AK78" s="234"/>
      <c r="AL78" s="235"/>
      <c r="AM78" s="29" t="s">
        <v>116</v>
      </c>
      <c r="AN78" s="229"/>
      <c r="AP78" s="2"/>
      <c r="AQ78" s="2"/>
      <c r="AR78" s="2"/>
    </row>
    <row r="79" spans="1:44" ht="25.5" customHeight="1" x14ac:dyDescent="0.25">
      <c r="A79" s="1">
        <v>4</v>
      </c>
      <c r="B79" s="99" t="s">
        <v>27</v>
      </c>
      <c r="C79" s="28"/>
      <c r="D79" s="147">
        <f>SUM(D76)+SUM(D78)+SUM(AC64:AH64)+SUM(AC66:AH66)</f>
        <v>0</v>
      </c>
      <c r="E79" s="136"/>
      <c r="F79" s="45"/>
      <c r="G79" s="45"/>
      <c r="H79" s="45"/>
      <c r="I79" s="45"/>
      <c r="J79" s="45"/>
      <c r="K79" s="172">
        <f>SUM(E76:K76)+SUM(E78:K78)</f>
        <v>0</v>
      </c>
      <c r="L79" s="47"/>
      <c r="M79" s="45"/>
      <c r="N79" s="45"/>
      <c r="O79" s="45"/>
      <c r="P79" s="45"/>
      <c r="Q79" s="45"/>
      <c r="R79" s="144">
        <f>SUM(L76:R76)+SUM(L78:R78)</f>
        <v>0</v>
      </c>
      <c r="S79" s="136"/>
      <c r="T79" s="45"/>
      <c r="U79" s="45"/>
      <c r="V79" s="45"/>
      <c r="W79" s="45"/>
      <c r="X79" s="45"/>
      <c r="Y79" s="172">
        <f>SUM(S76:Y76)+SUM(S78:Y78)</f>
        <v>0</v>
      </c>
      <c r="Z79" s="47"/>
      <c r="AA79" s="45"/>
      <c r="AB79" s="45"/>
      <c r="AC79" s="45"/>
      <c r="AD79" s="45"/>
      <c r="AE79" s="45"/>
      <c r="AF79" s="144">
        <f>SUM(Z76:AF76)+SUM(Z78:AF78)</f>
        <v>0</v>
      </c>
      <c r="AG79" s="136"/>
      <c r="AH79" s="108"/>
      <c r="AI79" s="70">
        <f>D79+K79+R79+Y79+AF79</f>
        <v>0</v>
      </c>
      <c r="AJ79" s="6"/>
      <c r="AK79" s="236" t="s">
        <v>118</v>
      </c>
      <c r="AL79" s="239" t="s">
        <v>119</v>
      </c>
      <c r="AM79" s="25">
        <f>(AM76*8.2)/100*C11</f>
        <v>172.2</v>
      </c>
      <c r="AN79" s="58" t="s">
        <v>117</v>
      </c>
    </row>
    <row r="80" spans="1:44" ht="25.5" customHeight="1" x14ac:dyDescent="0.25">
      <c r="A80" s="1">
        <v>5</v>
      </c>
      <c r="B80" s="99" t="s">
        <v>28</v>
      </c>
      <c r="C80" s="30"/>
      <c r="D80" s="147">
        <f>SUM(D76)+SUM(D77:D78)+SUM(AC64:AH64)+SUM(AC65:AH66)</f>
        <v>0</v>
      </c>
      <c r="E80" s="136"/>
      <c r="F80" s="45"/>
      <c r="G80" s="45"/>
      <c r="H80" s="45"/>
      <c r="I80" s="45"/>
      <c r="J80" s="45"/>
      <c r="K80" s="172">
        <f>SUM(E76:K76)+SUM(E77:K78)</f>
        <v>0</v>
      </c>
      <c r="L80" s="47"/>
      <c r="M80" s="45"/>
      <c r="N80" s="45"/>
      <c r="O80" s="45"/>
      <c r="P80" s="45"/>
      <c r="Q80" s="45"/>
      <c r="R80" s="144">
        <f>SUM(L76:R76)+SUM(L77:R78)</f>
        <v>0</v>
      </c>
      <c r="S80" s="136"/>
      <c r="T80" s="45"/>
      <c r="U80" s="45"/>
      <c r="V80" s="45"/>
      <c r="W80" s="45"/>
      <c r="X80" s="45"/>
      <c r="Y80" s="172">
        <f>SUM(S76:Y76)+SUM(S77:Y78)</f>
        <v>0</v>
      </c>
      <c r="Z80" s="47"/>
      <c r="AA80" s="45"/>
      <c r="AB80" s="45"/>
      <c r="AC80" s="45"/>
      <c r="AD80" s="45"/>
      <c r="AE80" s="45"/>
      <c r="AF80" s="144">
        <f>SUM(Z76:AF76)+SUM(Z77:AF78)</f>
        <v>0</v>
      </c>
      <c r="AG80" s="136"/>
      <c r="AH80" s="108"/>
      <c r="AI80" s="70">
        <f>D80+K80+R80+Y80+AF80</f>
        <v>0</v>
      </c>
      <c r="AJ80" s="6"/>
      <c r="AK80" s="237"/>
      <c r="AL80" s="240"/>
      <c r="AM80" s="56"/>
      <c r="AN80" s="60">
        <f>AK76-AM79</f>
        <v>-172.2</v>
      </c>
    </row>
    <row r="81" spans="1:44" ht="25.5" customHeight="1" x14ac:dyDescent="0.25">
      <c r="A81" s="1">
        <v>6</v>
      </c>
      <c r="B81" s="99" t="s">
        <v>29</v>
      </c>
      <c r="C81" s="31"/>
      <c r="D81" s="167"/>
      <c r="E81" s="136"/>
      <c r="F81" s="93"/>
      <c r="G81" s="45"/>
      <c r="H81" s="45"/>
      <c r="I81" s="45"/>
      <c r="J81" s="45"/>
      <c r="K81" s="200"/>
      <c r="L81" s="47"/>
      <c r="M81" s="93"/>
      <c r="N81" s="45"/>
      <c r="O81" s="45"/>
      <c r="P81" s="45"/>
      <c r="Q81" s="45"/>
      <c r="R81" s="49"/>
      <c r="S81" s="136"/>
      <c r="T81" s="93"/>
      <c r="U81" s="45"/>
      <c r="V81" s="45"/>
      <c r="W81" s="45"/>
      <c r="X81" s="45"/>
      <c r="Y81" s="200"/>
      <c r="Z81" s="47"/>
      <c r="AA81" s="45"/>
      <c r="AB81" s="45"/>
      <c r="AC81" s="45"/>
      <c r="AD81" s="45"/>
      <c r="AE81" s="45"/>
      <c r="AF81" s="49"/>
      <c r="AG81" s="136"/>
      <c r="AH81" s="108"/>
      <c r="AI81" s="208"/>
      <c r="AJ81" s="6"/>
      <c r="AK81" s="237"/>
      <c r="AL81" s="240"/>
      <c r="AM81" s="56"/>
      <c r="AN81" s="34"/>
    </row>
    <row r="82" spans="1:44" ht="25.5" customHeight="1" x14ac:dyDescent="0.25">
      <c r="A82" s="1">
        <v>7</v>
      </c>
      <c r="B82" s="91" t="s">
        <v>30</v>
      </c>
      <c r="C82" s="31" t="s">
        <v>31</v>
      </c>
      <c r="D82" s="168">
        <f>SUM(AC70:AH70)</f>
        <v>0</v>
      </c>
      <c r="E82" s="137"/>
      <c r="F82" s="85"/>
      <c r="G82" s="85"/>
      <c r="H82" s="85"/>
      <c r="I82" s="85"/>
      <c r="J82" s="85"/>
      <c r="K82" s="206">
        <f>SUM(E82:J82)</f>
        <v>0</v>
      </c>
      <c r="L82" s="86"/>
      <c r="M82" s="85"/>
      <c r="N82" s="85"/>
      <c r="O82" s="85"/>
      <c r="P82" s="85"/>
      <c r="Q82" s="85"/>
      <c r="R82" s="148">
        <f>SUM(L82:Q82)</f>
        <v>0</v>
      </c>
      <c r="S82" s="137"/>
      <c r="T82" s="85"/>
      <c r="U82" s="85"/>
      <c r="V82" s="85"/>
      <c r="W82" s="85"/>
      <c r="X82" s="85"/>
      <c r="Y82" s="206">
        <f>SUM(S82:X82)</f>
        <v>0</v>
      </c>
      <c r="Z82" s="86"/>
      <c r="AA82" s="85"/>
      <c r="AB82" s="85"/>
      <c r="AC82" s="85"/>
      <c r="AD82" s="85"/>
      <c r="AE82" s="85"/>
      <c r="AF82" s="148">
        <f>SUM(Z82:AE82)</f>
        <v>0</v>
      </c>
      <c r="AG82" s="137"/>
      <c r="AH82" s="109"/>
      <c r="AI82" s="70">
        <f>D82+K82+R82+Y82+AF82</f>
        <v>0</v>
      </c>
      <c r="AJ82" s="6"/>
      <c r="AK82" s="237"/>
      <c r="AL82" s="240"/>
      <c r="AM82" s="56"/>
      <c r="AN82" s="55"/>
    </row>
    <row r="83" spans="1:44" ht="25.5" customHeight="1" x14ac:dyDescent="0.25">
      <c r="A83" s="1">
        <v>8</v>
      </c>
      <c r="B83" s="91" t="s">
        <v>32</v>
      </c>
      <c r="C83" s="31" t="s">
        <v>31</v>
      </c>
      <c r="D83" s="168">
        <f>SUM(AC71:AH71)</f>
        <v>0</v>
      </c>
      <c r="E83" s="137"/>
      <c r="F83" s="85"/>
      <c r="G83" s="85"/>
      <c r="H83" s="85"/>
      <c r="I83" s="85"/>
      <c r="J83" s="85"/>
      <c r="K83" s="206">
        <f>SUM(E83:J83)</f>
        <v>0</v>
      </c>
      <c r="L83" s="86"/>
      <c r="M83" s="85"/>
      <c r="N83" s="85"/>
      <c r="O83" s="85"/>
      <c r="P83" s="85"/>
      <c r="Q83" s="85"/>
      <c r="R83" s="148">
        <f>SUM(L83:Q83)</f>
        <v>0</v>
      </c>
      <c r="S83" s="137"/>
      <c r="T83" s="85"/>
      <c r="U83" s="85"/>
      <c r="V83" s="85"/>
      <c r="W83" s="85"/>
      <c r="X83" s="85"/>
      <c r="Y83" s="206">
        <f>SUM(S83:X83)</f>
        <v>0</v>
      </c>
      <c r="Z83" s="86"/>
      <c r="AA83" s="85"/>
      <c r="AB83" s="85"/>
      <c r="AC83" s="85"/>
      <c r="AD83" s="85"/>
      <c r="AE83" s="85"/>
      <c r="AF83" s="148">
        <f>SUM(Z83:AE83)</f>
        <v>0</v>
      </c>
      <c r="AG83" s="137"/>
      <c r="AH83" s="109"/>
      <c r="AI83" s="70">
        <f>D83+K83+R83+Y83+AF83</f>
        <v>0</v>
      </c>
      <c r="AJ83" s="6"/>
      <c r="AK83" s="238"/>
      <c r="AL83" s="241"/>
      <c r="AM83" s="56"/>
      <c r="AN83" s="34" t="s">
        <v>120</v>
      </c>
    </row>
    <row r="84" spans="1:44" ht="25.5" customHeight="1" thickBot="1" x14ac:dyDescent="0.3">
      <c r="A84" s="1">
        <v>9</v>
      </c>
      <c r="B84" s="100" t="s">
        <v>33</v>
      </c>
      <c r="C84" s="35" t="s">
        <v>31</v>
      </c>
      <c r="D84" s="168">
        <f>SUM(AC72:AH72)</f>
        <v>0</v>
      </c>
      <c r="E84" s="138"/>
      <c r="F84" s="51"/>
      <c r="G84" s="51"/>
      <c r="H84" s="51"/>
      <c r="I84" s="51"/>
      <c r="J84" s="51"/>
      <c r="K84" s="207">
        <f>SUM(E84:J84)</f>
        <v>0</v>
      </c>
      <c r="L84" s="52"/>
      <c r="M84" s="51"/>
      <c r="N84" s="51"/>
      <c r="O84" s="51"/>
      <c r="P84" s="51"/>
      <c r="Q84" s="51"/>
      <c r="R84" s="149">
        <f>SUM(L84:Q84)</f>
        <v>0</v>
      </c>
      <c r="S84" s="138"/>
      <c r="T84" s="51"/>
      <c r="U84" s="51"/>
      <c r="V84" s="51"/>
      <c r="W84" s="51"/>
      <c r="X84" s="51"/>
      <c r="Y84" s="207">
        <f>SUM(S84:X84)</f>
        <v>0</v>
      </c>
      <c r="Z84" s="52"/>
      <c r="AA84" s="51"/>
      <c r="AB84" s="51"/>
      <c r="AC84" s="51"/>
      <c r="AD84" s="51"/>
      <c r="AE84" s="51"/>
      <c r="AF84" s="149">
        <f>SUM(Z84:AE84)</f>
        <v>0</v>
      </c>
      <c r="AG84" s="138"/>
      <c r="AH84" s="110"/>
      <c r="AI84" s="70">
        <f>D84+K84+R84+Y84+AF84</f>
        <v>0</v>
      </c>
      <c r="AJ84" s="6"/>
      <c r="AK84" s="38">
        <f>AK15+AK27+AK39+AK52+AK64+AK76</f>
        <v>0</v>
      </c>
      <c r="AL84" s="39">
        <f>AM18+AM30+AM42+AM55+AM67+AM79</f>
        <v>1057.8</v>
      </c>
      <c r="AM84" s="40"/>
      <c r="AN84" s="41">
        <f>AK84-AL84+$AN$15</f>
        <v>-1057.8</v>
      </c>
    </row>
    <row r="85" spans="1:44" x14ac:dyDescent="0.25">
      <c r="B85" s="3"/>
      <c r="C85" s="12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44" ht="13.5" thickBot="1" x14ac:dyDescent="0.3">
      <c r="B86" s="3"/>
      <c r="C86" s="12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P86" s="3"/>
      <c r="AQ86" s="3"/>
      <c r="AR86" s="3"/>
    </row>
    <row r="87" spans="1:44" ht="13.5" customHeight="1" thickBot="1" x14ac:dyDescent="0.3">
      <c r="B87" s="242" t="s">
        <v>13</v>
      </c>
      <c r="C87" s="244" t="s">
        <v>14</v>
      </c>
      <c r="D87" s="14" t="s">
        <v>16</v>
      </c>
      <c r="E87" s="15"/>
      <c r="F87" s="15"/>
      <c r="G87" s="15"/>
      <c r="H87" s="15"/>
      <c r="I87" s="43"/>
      <c r="J87" s="15" t="s">
        <v>17</v>
      </c>
      <c r="K87" s="15"/>
      <c r="L87" s="15"/>
      <c r="M87" s="15"/>
      <c r="N87" s="15"/>
      <c r="O87" s="15"/>
      <c r="P87" s="15"/>
      <c r="Q87" s="14" t="s">
        <v>18</v>
      </c>
      <c r="R87" s="15"/>
      <c r="S87" s="15"/>
      <c r="T87" s="15"/>
      <c r="U87" s="15"/>
      <c r="V87" s="15"/>
      <c r="W87" s="43"/>
      <c r="X87" s="15" t="s">
        <v>19</v>
      </c>
      <c r="Y87" s="15"/>
      <c r="Z87" s="15"/>
      <c r="AA87" s="15"/>
      <c r="AB87" s="15"/>
      <c r="AC87" s="15"/>
      <c r="AD87" s="15"/>
      <c r="AE87" s="14" t="s">
        <v>35</v>
      </c>
      <c r="AF87" s="15"/>
      <c r="AG87" s="15"/>
      <c r="AH87" s="43"/>
      <c r="AI87" s="16" t="s">
        <v>20</v>
      </c>
      <c r="AJ87" s="17"/>
      <c r="AK87" s="246" t="s">
        <v>21</v>
      </c>
      <c r="AL87" s="247"/>
      <c r="AM87" s="225" t="s">
        <v>22</v>
      </c>
      <c r="AN87" s="227"/>
      <c r="AP87" s="3"/>
      <c r="AQ87" s="3"/>
      <c r="AR87" s="3"/>
    </row>
    <row r="88" spans="1:44" ht="13.5" thickBot="1" x14ac:dyDescent="0.3">
      <c r="B88" s="243"/>
      <c r="C88" s="245"/>
      <c r="D88" s="18">
        <v>1</v>
      </c>
      <c r="E88" s="19">
        <v>2</v>
      </c>
      <c r="F88" s="19">
        <v>3</v>
      </c>
      <c r="G88" s="19">
        <v>4</v>
      </c>
      <c r="H88" s="19">
        <v>5</v>
      </c>
      <c r="I88" s="44">
        <v>6</v>
      </c>
      <c r="J88" s="195">
        <v>7</v>
      </c>
      <c r="K88" s="19">
        <v>8</v>
      </c>
      <c r="L88" s="19">
        <v>9</v>
      </c>
      <c r="M88" s="19">
        <v>10</v>
      </c>
      <c r="N88" s="19">
        <v>11</v>
      </c>
      <c r="O88" s="19">
        <v>12</v>
      </c>
      <c r="P88" s="169">
        <v>13</v>
      </c>
      <c r="Q88" s="194">
        <v>14</v>
      </c>
      <c r="R88" s="19">
        <v>15</v>
      </c>
      <c r="S88" s="19">
        <v>16</v>
      </c>
      <c r="T88" s="19">
        <v>17</v>
      </c>
      <c r="U88" s="19">
        <v>18</v>
      </c>
      <c r="V88" s="19">
        <v>19</v>
      </c>
      <c r="W88" s="44">
        <v>20</v>
      </c>
      <c r="X88" s="195">
        <v>21</v>
      </c>
      <c r="Y88" s="19">
        <v>22</v>
      </c>
      <c r="Z88" s="19">
        <v>23</v>
      </c>
      <c r="AA88" s="19">
        <v>24</v>
      </c>
      <c r="AB88" s="19">
        <v>25</v>
      </c>
      <c r="AC88" s="19">
        <v>26</v>
      </c>
      <c r="AD88" s="169">
        <v>27</v>
      </c>
      <c r="AE88" s="194">
        <v>28</v>
      </c>
      <c r="AF88" s="19">
        <v>29</v>
      </c>
      <c r="AG88" s="19">
        <v>30</v>
      </c>
      <c r="AH88" s="165">
        <v>31</v>
      </c>
      <c r="AI88" s="20"/>
      <c r="AJ88" s="17"/>
      <c r="AK88" s="248"/>
      <c r="AL88" s="249"/>
      <c r="AM88" s="226"/>
      <c r="AN88" s="228"/>
      <c r="AP88" s="3"/>
      <c r="AQ88" s="3"/>
      <c r="AR88" s="3"/>
    </row>
    <row r="89" spans="1:44" s="3" customFormat="1" ht="25.5" customHeight="1" x14ac:dyDescent="0.25">
      <c r="A89" s="1">
        <v>1</v>
      </c>
      <c r="B89" s="98" t="s">
        <v>41</v>
      </c>
      <c r="C89" s="79" t="s">
        <v>23</v>
      </c>
      <c r="D89" s="22"/>
      <c r="E89" s="23"/>
      <c r="F89" s="23"/>
      <c r="G89" s="23"/>
      <c r="H89" s="24"/>
      <c r="I89" s="115"/>
      <c r="J89" s="131"/>
      <c r="K89" s="23"/>
      <c r="L89" s="23"/>
      <c r="M89" s="23"/>
      <c r="N89" s="23"/>
      <c r="O89" s="24"/>
      <c r="P89" s="170"/>
      <c r="Q89" s="22"/>
      <c r="R89" s="23"/>
      <c r="S89" s="23"/>
      <c r="T89" s="23"/>
      <c r="U89" s="23"/>
      <c r="V89" s="24"/>
      <c r="W89" s="115"/>
      <c r="X89" s="131"/>
      <c r="Y89" s="23"/>
      <c r="Z89" s="23"/>
      <c r="AA89" s="23"/>
      <c r="AB89" s="23"/>
      <c r="AC89" s="24"/>
      <c r="AD89" s="170"/>
      <c r="AE89" s="22"/>
      <c r="AF89" s="23"/>
      <c r="AG89" s="23"/>
      <c r="AH89" s="135"/>
      <c r="AI89" s="67">
        <f>SUM(D89:AH89)</f>
        <v>0</v>
      </c>
      <c r="AJ89" s="6"/>
      <c r="AK89" s="230">
        <f>AI89+AI90+AI95+AI96+AI97+AI91</f>
        <v>0</v>
      </c>
      <c r="AL89" s="231"/>
      <c r="AM89" s="66">
        <v>23</v>
      </c>
      <c r="AN89" s="228"/>
      <c r="AP89" s="2"/>
      <c r="AQ89" s="2"/>
      <c r="AR89" s="2"/>
    </row>
    <row r="90" spans="1:44" s="3" customFormat="1" ht="25.5" customHeight="1" x14ac:dyDescent="0.25">
      <c r="A90" s="1">
        <v>2</v>
      </c>
      <c r="B90" s="99" t="s">
        <v>80</v>
      </c>
      <c r="C90" s="79" t="s">
        <v>24</v>
      </c>
      <c r="D90" s="22"/>
      <c r="E90" s="23"/>
      <c r="F90" s="23"/>
      <c r="G90" s="23"/>
      <c r="H90" s="23"/>
      <c r="I90" s="26"/>
      <c r="J90" s="131"/>
      <c r="K90" s="23"/>
      <c r="L90" s="23"/>
      <c r="M90" s="23"/>
      <c r="N90" s="23"/>
      <c r="O90" s="23"/>
      <c r="P90" s="171"/>
      <c r="Q90" s="22"/>
      <c r="R90" s="23"/>
      <c r="S90" s="23"/>
      <c r="T90" s="23"/>
      <c r="U90" s="23"/>
      <c r="V90" s="23"/>
      <c r="W90" s="26"/>
      <c r="X90" s="131"/>
      <c r="Y90" s="23"/>
      <c r="Z90" s="23"/>
      <c r="AA90" s="23"/>
      <c r="AB90" s="23"/>
      <c r="AC90" s="23"/>
      <c r="AD90" s="171"/>
      <c r="AE90" s="22"/>
      <c r="AF90" s="23"/>
      <c r="AG90" s="23"/>
      <c r="AH90" s="135"/>
      <c r="AI90" s="68">
        <f>SUM(D90:AH90)</f>
        <v>0</v>
      </c>
      <c r="AJ90" s="6"/>
      <c r="AK90" s="232"/>
      <c r="AL90" s="233"/>
      <c r="AM90" s="63"/>
      <c r="AN90" s="228"/>
      <c r="AP90" s="2"/>
      <c r="AQ90" s="2"/>
      <c r="AR90" s="2"/>
    </row>
    <row r="91" spans="1:44" s="3" customFormat="1" ht="25.5" customHeight="1" x14ac:dyDescent="0.25">
      <c r="A91" s="1">
        <v>3</v>
      </c>
      <c r="B91" s="99" t="s">
        <v>25</v>
      </c>
      <c r="C91" s="80" t="s">
        <v>23</v>
      </c>
      <c r="D91" s="22"/>
      <c r="E91" s="23"/>
      <c r="F91" s="23"/>
      <c r="G91" s="23"/>
      <c r="H91" s="23"/>
      <c r="I91" s="26"/>
      <c r="J91" s="131"/>
      <c r="K91" s="23"/>
      <c r="L91" s="23"/>
      <c r="M91" s="23"/>
      <c r="N91" s="23"/>
      <c r="O91" s="23"/>
      <c r="P91" s="171"/>
      <c r="Q91" s="22"/>
      <c r="R91" s="23"/>
      <c r="S91" s="23"/>
      <c r="T91" s="23"/>
      <c r="U91" s="23"/>
      <c r="V91" s="23"/>
      <c r="W91" s="26"/>
      <c r="X91" s="131"/>
      <c r="Y91" s="23"/>
      <c r="Z91" s="23"/>
      <c r="AA91" s="23"/>
      <c r="AB91" s="23"/>
      <c r="AC91" s="23"/>
      <c r="AD91" s="171"/>
      <c r="AE91" s="22"/>
      <c r="AF91" s="23"/>
      <c r="AG91" s="23"/>
      <c r="AH91" s="135"/>
      <c r="AI91" s="68">
        <f>SUM(D91:AH91)</f>
        <v>0</v>
      </c>
      <c r="AJ91" s="6"/>
      <c r="AK91" s="234"/>
      <c r="AL91" s="235"/>
      <c r="AM91" s="29" t="s">
        <v>26</v>
      </c>
      <c r="AN91" s="229"/>
      <c r="AP91" s="2"/>
      <c r="AQ91" s="2"/>
      <c r="AR91" s="2"/>
    </row>
    <row r="92" spans="1:44" ht="25.5" customHeight="1" x14ac:dyDescent="0.25">
      <c r="A92" s="1">
        <v>4</v>
      </c>
      <c r="B92" s="99" t="s">
        <v>27</v>
      </c>
      <c r="C92" s="80"/>
      <c r="D92" s="22"/>
      <c r="E92" s="23"/>
      <c r="F92" s="23"/>
      <c r="G92" s="23"/>
      <c r="H92" s="23"/>
      <c r="I92" s="144">
        <f>AG76+SUM(D89:I89)+AG78+SUM(D91:I91)</f>
        <v>0</v>
      </c>
      <c r="J92" s="131"/>
      <c r="K92" s="23"/>
      <c r="L92" s="23"/>
      <c r="M92" s="23"/>
      <c r="N92" s="23"/>
      <c r="O92" s="23"/>
      <c r="P92" s="172">
        <f>SUM(J89:P89)+SUM(J91:P91)</f>
        <v>0</v>
      </c>
      <c r="Q92" s="22"/>
      <c r="R92" s="23"/>
      <c r="S92" s="23"/>
      <c r="T92" s="23"/>
      <c r="U92" s="23"/>
      <c r="V92" s="23"/>
      <c r="W92" s="144">
        <f>SUM(Q89:W89)+SUM(Q91:W91)</f>
        <v>0</v>
      </c>
      <c r="X92" s="131"/>
      <c r="Y92" s="23"/>
      <c r="Z92" s="23"/>
      <c r="AA92" s="23"/>
      <c r="AB92" s="23"/>
      <c r="AC92" s="23"/>
      <c r="AD92" s="172">
        <f>SUM(X89:AD89)+SUM(X91:AD91)</f>
        <v>0</v>
      </c>
      <c r="AE92" s="22"/>
      <c r="AF92" s="23"/>
      <c r="AG92" s="23"/>
      <c r="AH92" s="135"/>
      <c r="AI92" s="27">
        <f>I92+P92+W92+AD92</f>
        <v>0</v>
      </c>
      <c r="AJ92" s="6"/>
      <c r="AK92" s="236" t="s">
        <v>84</v>
      </c>
      <c r="AL92" s="239" t="s">
        <v>85</v>
      </c>
      <c r="AM92" s="25">
        <f>(AM89*8.2)/100*C11</f>
        <v>188.6</v>
      </c>
      <c r="AN92" s="58" t="s">
        <v>74</v>
      </c>
    </row>
    <row r="93" spans="1:44" ht="25.5" customHeight="1" x14ac:dyDescent="0.25">
      <c r="A93" s="1">
        <v>5</v>
      </c>
      <c r="B93" s="99" t="s">
        <v>28</v>
      </c>
      <c r="C93" s="81"/>
      <c r="D93" s="22"/>
      <c r="E93" s="23"/>
      <c r="F93" s="23"/>
      <c r="G93" s="23"/>
      <c r="H93" s="23"/>
      <c r="I93" s="172">
        <f>SUM(D89:I89)+AG76+SUM(D90:I91)+SUM(AG77:AG78)</f>
        <v>0</v>
      </c>
      <c r="J93" s="131"/>
      <c r="K93" s="23"/>
      <c r="L93" s="23"/>
      <c r="M93" s="23"/>
      <c r="N93" s="23"/>
      <c r="O93" s="23"/>
      <c r="P93" s="172">
        <f>SUM(J89:P89)+SUM(J90:P91)</f>
        <v>0</v>
      </c>
      <c r="Q93" s="22"/>
      <c r="R93" s="23"/>
      <c r="S93" s="23"/>
      <c r="T93" s="23"/>
      <c r="U93" s="23"/>
      <c r="V93" s="23"/>
      <c r="W93" s="144">
        <f>SUM(Q89:W89)+SUM(Q90:W91)</f>
        <v>0</v>
      </c>
      <c r="X93" s="131"/>
      <c r="Y93" s="23"/>
      <c r="Z93" s="23"/>
      <c r="AA93" s="23"/>
      <c r="AB93" s="23"/>
      <c r="AC93" s="23"/>
      <c r="AD93" s="172">
        <f>SUM(X89:AD89)+SUM(X90:AD91)</f>
        <v>0</v>
      </c>
      <c r="AE93" s="22"/>
      <c r="AF93" s="23"/>
      <c r="AG93" s="23"/>
      <c r="AH93" s="135"/>
      <c r="AI93" s="27">
        <f>I93+P93+W93+AD93</f>
        <v>0</v>
      </c>
      <c r="AJ93" s="6"/>
      <c r="AK93" s="237"/>
      <c r="AL93" s="240"/>
      <c r="AM93" s="56"/>
      <c r="AN93" s="60">
        <f>AK89-AM92</f>
        <v>-188.6</v>
      </c>
    </row>
    <row r="94" spans="1:44" ht="25.5" customHeight="1" x14ac:dyDescent="0.25">
      <c r="A94" s="1">
        <v>6</v>
      </c>
      <c r="B94" s="99" t="s">
        <v>29</v>
      </c>
      <c r="C94" s="82"/>
      <c r="D94" s="22"/>
      <c r="E94" s="23"/>
      <c r="F94" s="23"/>
      <c r="G94" s="23"/>
      <c r="H94" s="23"/>
      <c r="I94" s="26"/>
      <c r="J94" s="131"/>
      <c r="K94" s="23"/>
      <c r="L94" s="23"/>
      <c r="M94" s="23"/>
      <c r="N94" s="23"/>
      <c r="O94" s="23"/>
      <c r="P94" s="171"/>
      <c r="Q94" s="22"/>
      <c r="R94" s="23"/>
      <c r="S94" s="23"/>
      <c r="T94" s="23"/>
      <c r="U94" s="23"/>
      <c r="V94" s="23"/>
      <c r="W94" s="26"/>
      <c r="X94" s="131"/>
      <c r="Y94" s="23"/>
      <c r="Z94" s="23"/>
      <c r="AA94" s="23"/>
      <c r="AB94" s="23"/>
      <c r="AC94" s="23"/>
      <c r="AD94" s="171"/>
      <c r="AE94" s="22"/>
      <c r="AF94" s="23"/>
      <c r="AG94" s="23"/>
      <c r="AH94" s="135"/>
      <c r="AI94" s="198"/>
      <c r="AJ94" s="6"/>
      <c r="AK94" s="237"/>
      <c r="AL94" s="240"/>
      <c r="AM94" s="56"/>
      <c r="AN94" s="34"/>
    </row>
    <row r="95" spans="1:44" ht="25.5" customHeight="1" x14ac:dyDescent="0.25">
      <c r="A95" s="1">
        <v>7</v>
      </c>
      <c r="B95" s="91" t="s">
        <v>30</v>
      </c>
      <c r="C95" s="82" t="s">
        <v>31</v>
      </c>
      <c r="D95" s="32"/>
      <c r="E95" s="33"/>
      <c r="F95" s="33"/>
      <c r="G95" s="33"/>
      <c r="H95" s="33"/>
      <c r="I95" s="145">
        <f>AG82+SUM(D95:H95)</f>
        <v>0</v>
      </c>
      <c r="J95" s="132"/>
      <c r="K95" s="33"/>
      <c r="L95" s="33"/>
      <c r="M95" s="33"/>
      <c r="N95" s="33"/>
      <c r="O95" s="33"/>
      <c r="P95" s="173">
        <f>SUM(J95:O95)</f>
        <v>0</v>
      </c>
      <c r="Q95" s="32"/>
      <c r="R95" s="33"/>
      <c r="S95" s="33"/>
      <c r="T95" s="33"/>
      <c r="U95" s="33"/>
      <c r="V95" s="33"/>
      <c r="W95" s="145">
        <f>SUM(Q95:V95)</f>
        <v>0</v>
      </c>
      <c r="X95" s="132"/>
      <c r="Y95" s="33"/>
      <c r="Z95" s="33"/>
      <c r="AA95" s="33"/>
      <c r="AB95" s="33"/>
      <c r="AC95" s="33"/>
      <c r="AD95" s="173">
        <f>SUM(X95:AC95)</f>
        <v>0</v>
      </c>
      <c r="AE95" s="32"/>
      <c r="AF95" s="33"/>
      <c r="AG95" s="33"/>
      <c r="AH95" s="150"/>
      <c r="AI95" s="27">
        <f>I95+P95+W95+AD95</f>
        <v>0</v>
      </c>
      <c r="AJ95" s="6"/>
      <c r="AK95" s="237"/>
      <c r="AL95" s="240"/>
      <c r="AM95" s="56"/>
      <c r="AN95" s="55"/>
    </row>
    <row r="96" spans="1:44" ht="25.5" customHeight="1" x14ac:dyDescent="0.25">
      <c r="A96" s="1">
        <v>8</v>
      </c>
      <c r="B96" s="91" t="s">
        <v>32</v>
      </c>
      <c r="C96" s="82" t="s">
        <v>31</v>
      </c>
      <c r="D96" s="32"/>
      <c r="E96" s="33"/>
      <c r="F96" s="33"/>
      <c r="G96" s="33"/>
      <c r="H96" s="33"/>
      <c r="I96" s="145">
        <f>AG83+SUM(D96:H96)</f>
        <v>0</v>
      </c>
      <c r="J96" s="132"/>
      <c r="K96" s="33"/>
      <c r="L96" s="33"/>
      <c r="M96" s="33"/>
      <c r="N96" s="33"/>
      <c r="O96" s="33"/>
      <c r="P96" s="173">
        <f>SUM(J96:O96)</f>
        <v>0</v>
      </c>
      <c r="Q96" s="32"/>
      <c r="R96" s="33"/>
      <c r="S96" s="33"/>
      <c r="T96" s="33"/>
      <c r="U96" s="33"/>
      <c r="V96" s="33"/>
      <c r="W96" s="145">
        <f>SUM(Q96:V96)</f>
        <v>0</v>
      </c>
      <c r="X96" s="132"/>
      <c r="Y96" s="33"/>
      <c r="Z96" s="33"/>
      <c r="AA96" s="33"/>
      <c r="AB96" s="33"/>
      <c r="AC96" s="33"/>
      <c r="AD96" s="173">
        <f>SUM(X96:AC96)</f>
        <v>0</v>
      </c>
      <c r="AE96" s="32"/>
      <c r="AF96" s="33"/>
      <c r="AG96" s="33"/>
      <c r="AH96" s="150"/>
      <c r="AI96" s="27">
        <f>I96+P96+W96+AD96</f>
        <v>0</v>
      </c>
      <c r="AJ96" s="6"/>
      <c r="AK96" s="238"/>
      <c r="AL96" s="241"/>
      <c r="AM96" s="56"/>
      <c r="AN96" s="34" t="s">
        <v>160</v>
      </c>
    </row>
    <row r="97" spans="1:44" ht="25.5" customHeight="1" thickBot="1" x14ac:dyDescent="0.3">
      <c r="A97" s="1">
        <v>9</v>
      </c>
      <c r="B97" s="100" t="s">
        <v>33</v>
      </c>
      <c r="C97" s="83" t="s">
        <v>31</v>
      </c>
      <c r="D97" s="36"/>
      <c r="E97" s="37"/>
      <c r="F97" s="37"/>
      <c r="G97" s="37"/>
      <c r="H97" s="37"/>
      <c r="I97" s="145">
        <f>AG84+SUM(D97:H97)</f>
        <v>0</v>
      </c>
      <c r="J97" s="133"/>
      <c r="K97" s="37"/>
      <c r="L97" s="37"/>
      <c r="M97" s="37"/>
      <c r="N97" s="37"/>
      <c r="O97" s="37"/>
      <c r="P97" s="174">
        <f>SUM(J97:O97)</f>
        <v>0</v>
      </c>
      <c r="Q97" s="36"/>
      <c r="R97" s="37"/>
      <c r="S97" s="37"/>
      <c r="T97" s="37"/>
      <c r="U97" s="37"/>
      <c r="V97" s="37"/>
      <c r="W97" s="146">
        <f>SUM(Q97:V97)</f>
        <v>0</v>
      </c>
      <c r="X97" s="133"/>
      <c r="Y97" s="37"/>
      <c r="Z97" s="37"/>
      <c r="AA97" s="37"/>
      <c r="AB97" s="37"/>
      <c r="AC97" s="37"/>
      <c r="AD97" s="174">
        <f>SUM(X97:AC97)</f>
        <v>0</v>
      </c>
      <c r="AE97" s="36"/>
      <c r="AF97" s="37"/>
      <c r="AG97" s="37"/>
      <c r="AH97" s="151"/>
      <c r="AI97" s="27">
        <f>I97+P97+W97+AD97</f>
        <v>0</v>
      </c>
      <c r="AJ97" s="6"/>
      <c r="AK97" s="38">
        <f>AK89+AK76+AK64+AK52+AK39+AK27+AK15</f>
        <v>0</v>
      </c>
      <c r="AL97" s="39">
        <f>AM92+AM79+AM67+AM55+AM42+AM30+AM18</f>
        <v>1246.3999999999999</v>
      </c>
      <c r="AM97" s="40"/>
      <c r="AN97" s="41">
        <f>AK97-AL97+$AN$15</f>
        <v>-1246.3999999999999</v>
      </c>
    </row>
    <row r="98" spans="1:44" ht="13.5" thickBot="1" x14ac:dyDescent="0.3">
      <c r="B98" s="142"/>
      <c r="C98" s="12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42"/>
      <c r="AK98" s="94"/>
      <c r="AL98" s="94"/>
      <c r="AP98" s="3"/>
      <c r="AQ98" s="3"/>
      <c r="AR98" s="3"/>
    </row>
    <row r="99" spans="1:44" ht="13.5" thickBot="1" x14ac:dyDescent="0.3">
      <c r="B99" s="242" t="s">
        <v>34</v>
      </c>
      <c r="C99" s="244" t="s">
        <v>14</v>
      </c>
      <c r="D99" s="14" t="s">
        <v>35</v>
      </c>
      <c r="E99" s="15"/>
      <c r="F99" s="43"/>
      <c r="G99" s="15" t="s">
        <v>36</v>
      </c>
      <c r="H99" s="15"/>
      <c r="I99" s="15"/>
      <c r="J99" s="15"/>
      <c r="K99" s="15"/>
      <c r="L99" s="15"/>
      <c r="M99" s="15"/>
      <c r="N99" s="14" t="s">
        <v>37</v>
      </c>
      <c r="O99" s="15"/>
      <c r="P99" s="15"/>
      <c r="Q99" s="15"/>
      <c r="R99" s="15"/>
      <c r="S99" s="15"/>
      <c r="T99" s="43"/>
      <c r="U99" s="15" t="s">
        <v>38</v>
      </c>
      <c r="V99" s="15"/>
      <c r="W99" s="15"/>
      <c r="X99" s="15"/>
      <c r="Y99" s="15"/>
      <c r="Z99" s="15"/>
      <c r="AA99" s="15"/>
      <c r="AB99" s="14" t="s">
        <v>39</v>
      </c>
      <c r="AC99" s="15"/>
      <c r="AD99" s="15"/>
      <c r="AE99" s="15"/>
      <c r="AF99" s="15"/>
      <c r="AG99" s="15"/>
      <c r="AH99" s="209"/>
      <c r="AI99" s="16" t="s">
        <v>20</v>
      </c>
      <c r="AJ99" s="6"/>
      <c r="AK99" s="246" t="s">
        <v>40</v>
      </c>
      <c r="AL99" s="247"/>
      <c r="AM99" s="225" t="s">
        <v>22</v>
      </c>
      <c r="AN99" s="227"/>
      <c r="AP99" s="3"/>
      <c r="AQ99" s="3"/>
      <c r="AR99" s="3"/>
    </row>
    <row r="100" spans="1:44" ht="13.5" thickBot="1" x14ac:dyDescent="0.3">
      <c r="B100" s="243"/>
      <c r="C100" s="245"/>
      <c r="D100" s="18">
        <v>1</v>
      </c>
      <c r="E100" s="19">
        <v>2</v>
      </c>
      <c r="F100" s="44">
        <v>3</v>
      </c>
      <c r="G100" s="195">
        <v>4</v>
      </c>
      <c r="H100" s="19">
        <v>5</v>
      </c>
      <c r="I100" s="19">
        <v>6</v>
      </c>
      <c r="J100" s="19">
        <v>7</v>
      </c>
      <c r="K100" s="19">
        <v>8</v>
      </c>
      <c r="L100" s="19">
        <v>9</v>
      </c>
      <c r="M100" s="169">
        <v>10</v>
      </c>
      <c r="N100" s="194">
        <v>11</v>
      </c>
      <c r="O100" s="19">
        <v>12</v>
      </c>
      <c r="P100" s="19">
        <v>13</v>
      </c>
      <c r="Q100" s="19">
        <v>14</v>
      </c>
      <c r="R100" s="19">
        <v>15</v>
      </c>
      <c r="S100" s="19">
        <v>16</v>
      </c>
      <c r="T100" s="44">
        <v>17</v>
      </c>
      <c r="U100" s="195">
        <v>18</v>
      </c>
      <c r="V100" s="19">
        <v>19</v>
      </c>
      <c r="W100" s="19">
        <v>20</v>
      </c>
      <c r="X100" s="19">
        <v>21</v>
      </c>
      <c r="Y100" s="19">
        <v>22</v>
      </c>
      <c r="Z100" s="19">
        <v>23</v>
      </c>
      <c r="AA100" s="169">
        <v>24</v>
      </c>
      <c r="AB100" s="194">
        <v>25</v>
      </c>
      <c r="AC100" s="19">
        <v>26</v>
      </c>
      <c r="AD100" s="19">
        <v>27</v>
      </c>
      <c r="AE100" s="19">
        <v>28</v>
      </c>
      <c r="AF100" s="19">
        <v>29</v>
      </c>
      <c r="AG100" s="19">
        <v>30</v>
      </c>
      <c r="AH100" s="44">
        <v>31</v>
      </c>
      <c r="AI100" s="20"/>
      <c r="AJ100" s="6"/>
      <c r="AK100" s="248"/>
      <c r="AL100" s="249"/>
      <c r="AM100" s="226"/>
      <c r="AN100" s="228"/>
      <c r="AP100" s="3"/>
      <c r="AQ100" s="3"/>
      <c r="AR100" s="3"/>
    </row>
    <row r="101" spans="1:44" s="3" customFormat="1" ht="25.5" customHeight="1" x14ac:dyDescent="0.25">
      <c r="A101" s="1">
        <v>1</v>
      </c>
      <c r="B101" s="98" t="s">
        <v>41</v>
      </c>
      <c r="C101" s="79" t="s">
        <v>23</v>
      </c>
      <c r="D101" s="22"/>
      <c r="E101" s="24"/>
      <c r="F101" s="115"/>
      <c r="G101" s="131"/>
      <c r="H101" s="23"/>
      <c r="I101" s="23"/>
      <c r="J101" s="23"/>
      <c r="K101" s="23"/>
      <c r="L101" s="24"/>
      <c r="M101" s="170"/>
      <c r="N101" s="22"/>
      <c r="O101" s="23"/>
      <c r="P101" s="23"/>
      <c r="Q101" s="23"/>
      <c r="R101" s="23"/>
      <c r="S101" s="24"/>
      <c r="T101" s="115"/>
      <c r="U101" s="131"/>
      <c r="V101" s="23"/>
      <c r="W101" s="23"/>
      <c r="X101" s="23"/>
      <c r="Y101" s="23"/>
      <c r="Z101" s="24"/>
      <c r="AA101" s="170"/>
      <c r="AB101" s="22"/>
      <c r="AC101" s="23"/>
      <c r="AD101" s="23"/>
      <c r="AE101" s="23"/>
      <c r="AF101" s="23"/>
      <c r="AG101" s="24"/>
      <c r="AH101" s="210"/>
      <c r="AI101" s="67">
        <f>SUM(D101:AH101)</f>
        <v>0</v>
      </c>
      <c r="AJ101" s="6"/>
      <c r="AK101" s="230">
        <f>AI101+AI102+AI107+AI108+AI109+AI103</f>
        <v>0</v>
      </c>
      <c r="AL101" s="231"/>
      <c r="AM101" s="66">
        <v>21</v>
      </c>
      <c r="AN101" s="228"/>
      <c r="AP101" s="2"/>
      <c r="AQ101" s="2"/>
      <c r="AR101" s="2"/>
    </row>
    <row r="102" spans="1:44" s="3" customFormat="1" ht="25.5" customHeight="1" x14ac:dyDescent="0.25">
      <c r="A102" s="1">
        <v>2</v>
      </c>
      <c r="B102" s="99" t="s">
        <v>80</v>
      </c>
      <c r="C102" s="79" t="s">
        <v>24</v>
      </c>
      <c r="D102" s="22"/>
      <c r="E102" s="23"/>
      <c r="F102" s="26"/>
      <c r="G102" s="131"/>
      <c r="H102" s="23"/>
      <c r="I102" s="23"/>
      <c r="J102" s="23"/>
      <c r="K102" s="23"/>
      <c r="L102" s="23"/>
      <c r="M102" s="171"/>
      <c r="N102" s="22"/>
      <c r="O102" s="23"/>
      <c r="P102" s="23"/>
      <c r="Q102" s="23"/>
      <c r="R102" s="23"/>
      <c r="S102" s="23"/>
      <c r="T102" s="26"/>
      <c r="U102" s="131"/>
      <c r="V102" s="23"/>
      <c r="W102" s="23"/>
      <c r="X102" s="23"/>
      <c r="Y102" s="23"/>
      <c r="Z102" s="23"/>
      <c r="AA102" s="171"/>
      <c r="AB102" s="22"/>
      <c r="AC102" s="23"/>
      <c r="AD102" s="23"/>
      <c r="AE102" s="23"/>
      <c r="AF102" s="23"/>
      <c r="AG102" s="23"/>
      <c r="AH102" s="135"/>
      <c r="AI102" s="68">
        <f>SUM(D102:AH102)</f>
        <v>0</v>
      </c>
      <c r="AJ102" s="6"/>
      <c r="AK102" s="232"/>
      <c r="AL102" s="233"/>
      <c r="AM102" s="63"/>
      <c r="AN102" s="228"/>
      <c r="AP102" s="2"/>
      <c r="AQ102" s="2"/>
      <c r="AR102" s="2"/>
    </row>
    <row r="103" spans="1:44" s="3" customFormat="1" ht="25.5" customHeight="1" x14ac:dyDescent="0.25">
      <c r="A103" s="1">
        <v>3</v>
      </c>
      <c r="B103" s="99" t="s">
        <v>25</v>
      </c>
      <c r="C103" s="80" t="s">
        <v>23</v>
      </c>
      <c r="D103" s="22"/>
      <c r="E103" s="23"/>
      <c r="F103" s="26"/>
      <c r="G103" s="131"/>
      <c r="H103" s="23"/>
      <c r="I103" s="23"/>
      <c r="J103" s="23"/>
      <c r="K103" s="23"/>
      <c r="L103" s="23"/>
      <c r="M103" s="171"/>
      <c r="N103" s="22"/>
      <c r="O103" s="23"/>
      <c r="P103" s="23"/>
      <c r="Q103" s="23"/>
      <c r="R103" s="23"/>
      <c r="S103" s="23"/>
      <c r="T103" s="26"/>
      <c r="U103" s="131"/>
      <c r="V103" s="23"/>
      <c r="W103" s="23"/>
      <c r="X103" s="23"/>
      <c r="Y103" s="23"/>
      <c r="Z103" s="23"/>
      <c r="AA103" s="171"/>
      <c r="AB103" s="22"/>
      <c r="AC103" s="23"/>
      <c r="AD103" s="23"/>
      <c r="AE103" s="23"/>
      <c r="AF103" s="23"/>
      <c r="AG103" s="23"/>
      <c r="AH103" s="135"/>
      <c r="AI103" s="68">
        <f>SUM(D103:AH103)</f>
        <v>0</v>
      </c>
      <c r="AJ103" s="6"/>
      <c r="AK103" s="234"/>
      <c r="AL103" s="235"/>
      <c r="AM103" s="29" t="s">
        <v>42</v>
      </c>
      <c r="AN103" s="229"/>
      <c r="AP103" s="2"/>
      <c r="AQ103" s="2"/>
      <c r="AR103" s="2"/>
    </row>
    <row r="104" spans="1:44" ht="25.5" customHeight="1" x14ac:dyDescent="0.25">
      <c r="A104" s="1">
        <v>4</v>
      </c>
      <c r="B104" s="99" t="s">
        <v>27</v>
      </c>
      <c r="C104" s="80"/>
      <c r="D104" s="22"/>
      <c r="E104" s="23"/>
      <c r="F104" s="144">
        <f>SUM(D101:F101)+SUM(D103:F103)+SUM(AE89:AG89)+SUM(AE91:AG91)</f>
        <v>0</v>
      </c>
      <c r="G104" s="131"/>
      <c r="H104" s="23"/>
      <c r="I104" s="23"/>
      <c r="J104" s="23"/>
      <c r="K104" s="23"/>
      <c r="L104" s="23"/>
      <c r="M104" s="172">
        <f>SUM(G101:M101)+SUM(G103:M103)</f>
        <v>0</v>
      </c>
      <c r="N104" s="22"/>
      <c r="O104" s="23"/>
      <c r="P104" s="23"/>
      <c r="Q104" s="23"/>
      <c r="R104" s="23"/>
      <c r="S104" s="23"/>
      <c r="T104" s="144">
        <f>SUM(N101:T101)+SUM(N103:T103)</f>
        <v>0</v>
      </c>
      <c r="U104" s="131"/>
      <c r="V104" s="23"/>
      <c r="W104" s="23"/>
      <c r="X104" s="23"/>
      <c r="Y104" s="23"/>
      <c r="Z104" s="23"/>
      <c r="AA104" s="172">
        <f>SUM(U101:AA101)+SUM(U103:AA103)</f>
        <v>0</v>
      </c>
      <c r="AB104" s="22"/>
      <c r="AC104" s="23"/>
      <c r="AD104" s="23"/>
      <c r="AE104" s="23"/>
      <c r="AF104" s="23"/>
      <c r="AG104" s="23"/>
      <c r="AH104" s="211">
        <f>SUM(AB101:AH101)+SUM(AB103:AH103)</f>
        <v>0</v>
      </c>
      <c r="AI104" s="27">
        <f>F104+M104+T104+AA104</f>
        <v>0</v>
      </c>
      <c r="AJ104" s="6"/>
      <c r="AK104" s="236" t="s">
        <v>122</v>
      </c>
      <c r="AL104" s="239" t="s">
        <v>123</v>
      </c>
      <c r="AM104" s="25">
        <f>(AM101*8.2)/100*C11</f>
        <v>172.2</v>
      </c>
      <c r="AN104" s="58" t="s">
        <v>73</v>
      </c>
    </row>
    <row r="105" spans="1:44" ht="25.5" customHeight="1" x14ac:dyDescent="0.25">
      <c r="A105" s="1">
        <v>5</v>
      </c>
      <c r="B105" s="99" t="s">
        <v>28</v>
      </c>
      <c r="C105" s="81"/>
      <c r="D105" s="22"/>
      <c r="E105" s="23"/>
      <c r="F105" s="144">
        <f>SUM(C101:F101)+SUM(C102:F103)+SUM(AE89:AG89)+SUM(AE90:AG91)</f>
        <v>0</v>
      </c>
      <c r="G105" s="131"/>
      <c r="H105" s="23"/>
      <c r="I105" s="23"/>
      <c r="J105" s="23"/>
      <c r="K105" s="23"/>
      <c r="L105" s="23"/>
      <c r="M105" s="172">
        <f>SUM(G101:M101)+SUM(G102:M103)</f>
        <v>0</v>
      </c>
      <c r="N105" s="22"/>
      <c r="O105" s="23"/>
      <c r="P105" s="23"/>
      <c r="Q105" s="23"/>
      <c r="R105" s="23"/>
      <c r="S105" s="23"/>
      <c r="T105" s="144">
        <f>SUM(N101:T101)+SUM(N102:T103)</f>
        <v>0</v>
      </c>
      <c r="U105" s="131"/>
      <c r="V105" s="23"/>
      <c r="W105" s="23"/>
      <c r="X105" s="23"/>
      <c r="Y105" s="23"/>
      <c r="Z105" s="23"/>
      <c r="AA105" s="172">
        <f>SUM(U101:AA101)+SUM(U102:AA103)</f>
        <v>0</v>
      </c>
      <c r="AB105" s="22"/>
      <c r="AC105" s="23"/>
      <c r="AD105" s="23"/>
      <c r="AE105" s="23"/>
      <c r="AF105" s="23"/>
      <c r="AG105" s="23"/>
      <c r="AH105" s="211">
        <f>SUM(AB101:AH101)+SUM(AB102:AH103)</f>
        <v>0</v>
      </c>
      <c r="AI105" s="27">
        <f>F105+M105+T105+AA105</f>
        <v>0</v>
      </c>
      <c r="AJ105" s="6"/>
      <c r="AK105" s="237"/>
      <c r="AL105" s="240"/>
      <c r="AM105" s="56"/>
      <c r="AN105" s="60">
        <f>AK101-AM104</f>
        <v>-172.2</v>
      </c>
    </row>
    <row r="106" spans="1:44" ht="25.5" customHeight="1" x14ac:dyDescent="0.25">
      <c r="A106" s="1">
        <v>6</v>
      </c>
      <c r="B106" s="99" t="s">
        <v>29</v>
      </c>
      <c r="C106" s="82"/>
      <c r="D106" s="84"/>
      <c r="E106" s="23"/>
      <c r="F106" s="26"/>
      <c r="G106" s="134"/>
      <c r="H106" s="57"/>
      <c r="I106" s="57"/>
      <c r="J106" s="57"/>
      <c r="K106" s="57"/>
      <c r="L106" s="23"/>
      <c r="M106" s="171"/>
      <c r="N106" s="84"/>
      <c r="O106" s="57"/>
      <c r="P106" s="57"/>
      <c r="Q106" s="57"/>
      <c r="R106" s="57"/>
      <c r="S106" s="23"/>
      <c r="T106" s="26"/>
      <c r="U106" s="134"/>
      <c r="V106" s="57"/>
      <c r="W106" s="57"/>
      <c r="X106" s="57"/>
      <c r="Y106" s="57"/>
      <c r="Z106" s="23"/>
      <c r="AA106" s="171"/>
      <c r="AB106" s="84"/>
      <c r="AC106" s="57"/>
      <c r="AD106" s="57"/>
      <c r="AE106" s="57"/>
      <c r="AF106" s="57"/>
      <c r="AG106" s="23"/>
      <c r="AH106" s="135"/>
      <c r="AI106" s="198"/>
      <c r="AJ106" s="6"/>
      <c r="AK106" s="237"/>
      <c r="AL106" s="240"/>
      <c r="AM106" s="56"/>
      <c r="AN106" s="34"/>
    </row>
    <row r="107" spans="1:44" ht="25.5" customHeight="1" x14ac:dyDescent="0.25">
      <c r="A107" s="1">
        <v>7</v>
      </c>
      <c r="B107" s="91" t="s">
        <v>30</v>
      </c>
      <c r="C107" s="82" t="s">
        <v>31</v>
      </c>
      <c r="D107" s="32"/>
      <c r="E107" s="33"/>
      <c r="F107" s="145">
        <f>SUM(C107:E107)+SUM(AE95:AG95)</f>
        <v>0</v>
      </c>
      <c r="G107" s="132"/>
      <c r="H107" s="33"/>
      <c r="I107" s="33"/>
      <c r="J107" s="33"/>
      <c r="K107" s="33"/>
      <c r="L107" s="33"/>
      <c r="M107" s="173">
        <f>SUM(G107:L107)</f>
        <v>0</v>
      </c>
      <c r="N107" s="32"/>
      <c r="O107" s="33"/>
      <c r="P107" s="33"/>
      <c r="Q107" s="33"/>
      <c r="R107" s="33"/>
      <c r="S107" s="33"/>
      <c r="T107" s="145">
        <f>SUM(N107:S107)</f>
        <v>0</v>
      </c>
      <c r="U107" s="132"/>
      <c r="V107" s="33"/>
      <c r="W107" s="33"/>
      <c r="X107" s="33"/>
      <c r="Y107" s="33"/>
      <c r="Z107" s="33"/>
      <c r="AA107" s="173">
        <f>SUM(U107:Z107)</f>
        <v>0</v>
      </c>
      <c r="AB107" s="32"/>
      <c r="AC107" s="33"/>
      <c r="AD107" s="33"/>
      <c r="AE107" s="33"/>
      <c r="AF107" s="33"/>
      <c r="AG107" s="33"/>
      <c r="AH107" s="212">
        <f>SUM(AB107:AG107)</f>
        <v>0</v>
      </c>
      <c r="AI107" s="27">
        <f>F107+M107+T107+AA107</f>
        <v>0</v>
      </c>
      <c r="AJ107" s="6"/>
      <c r="AK107" s="237"/>
      <c r="AL107" s="240"/>
      <c r="AM107" s="56"/>
      <c r="AN107" s="126"/>
    </row>
    <row r="108" spans="1:44" ht="25.5" customHeight="1" x14ac:dyDescent="0.25">
      <c r="A108" s="1">
        <v>8</v>
      </c>
      <c r="B108" s="91" t="s">
        <v>32</v>
      </c>
      <c r="C108" s="82" t="s">
        <v>31</v>
      </c>
      <c r="D108" s="32"/>
      <c r="E108" s="33"/>
      <c r="F108" s="145">
        <f t="shared" ref="F108" si="2">SUM(C108:E108)+SUM(AE96:AG96)</f>
        <v>0</v>
      </c>
      <c r="G108" s="132"/>
      <c r="H108" s="33"/>
      <c r="I108" s="33"/>
      <c r="J108" s="33"/>
      <c r="K108" s="33"/>
      <c r="L108" s="33"/>
      <c r="M108" s="173">
        <f>SUM(G108:L108)</f>
        <v>0</v>
      </c>
      <c r="N108" s="32"/>
      <c r="O108" s="33"/>
      <c r="P108" s="33"/>
      <c r="Q108" s="33"/>
      <c r="R108" s="33"/>
      <c r="S108" s="33"/>
      <c r="T108" s="145">
        <f t="shared" ref="T108:T109" si="3">SUM(N108:S108)</f>
        <v>0</v>
      </c>
      <c r="U108" s="132"/>
      <c r="V108" s="33"/>
      <c r="W108" s="33"/>
      <c r="X108" s="33"/>
      <c r="Y108" s="33"/>
      <c r="Z108" s="33"/>
      <c r="AA108" s="173">
        <f t="shared" ref="AA108:AA109" si="4">SUM(U108:Z108)</f>
        <v>0</v>
      </c>
      <c r="AB108" s="32"/>
      <c r="AC108" s="33"/>
      <c r="AD108" s="33"/>
      <c r="AE108" s="33"/>
      <c r="AF108" s="33"/>
      <c r="AG108" s="33"/>
      <c r="AH108" s="212">
        <f>SUM(AB108:AG108)</f>
        <v>0</v>
      </c>
      <c r="AI108" s="27">
        <f>F108+M108+T108+AA108</f>
        <v>0</v>
      </c>
      <c r="AJ108" s="6"/>
      <c r="AK108" s="238"/>
      <c r="AL108" s="241"/>
      <c r="AM108" s="56"/>
      <c r="AN108" s="34" t="s">
        <v>124</v>
      </c>
    </row>
    <row r="109" spans="1:44" ht="25.5" customHeight="1" thickBot="1" x14ac:dyDescent="0.3">
      <c r="A109" s="1">
        <v>9</v>
      </c>
      <c r="B109" s="100" t="s">
        <v>33</v>
      </c>
      <c r="C109" s="83" t="s">
        <v>31</v>
      </c>
      <c r="D109" s="36"/>
      <c r="E109" s="37"/>
      <c r="F109" s="146">
        <f>SUM(C109:E109)+SUM(AE97:AG97)</f>
        <v>0</v>
      </c>
      <c r="G109" s="133"/>
      <c r="H109" s="37"/>
      <c r="I109" s="37"/>
      <c r="J109" s="37"/>
      <c r="K109" s="37"/>
      <c r="L109" s="37"/>
      <c r="M109" s="174">
        <f t="shared" ref="M109" si="5">SUM(G109:L109)</f>
        <v>0</v>
      </c>
      <c r="N109" s="36"/>
      <c r="O109" s="37"/>
      <c r="P109" s="37"/>
      <c r="Q109" s="37"/>
      <c r="R109" s="37"/>
      <c r="S109" s="37"/>
      <c r="T109" s="146">
        <f t="shared" si="3"/>
        <v>0</v>
      </c>
      <c r="U109" s="133"/>
      <c r="V109" s="37"/>
      <c r="W109" s="37"/>
      <c r="X109" s="37"/>
      <c r="Y109" s="37"/>
      <c r="Z109" s="37"/>
      <c r="AA109" s="174">
        <f t="shared" si="4"/>
        <v>0</v>
      </c>
      <c r="AB109" s="36"/>
      <c r="AC109" s="37"/>
      <c r="AD109" s="37"/>
      <c r="AE109" s="37"/>
      <c r="AF109" s="37"/>
      <c r="AG109" s="37"/>
      <c r="AH109" s="213">
        <f>SUM(AB109:AG109)</f>
        <v>0</v>
      </c>
      <c r="AI109" s="27">
        <f>F109+M109+T109+AA109</f>
        <v>0</v>
      </c>
      <c r="AJ109" s="6"/>
      <c r="AK109" s="38">
        <f>AK101+AK89+AK76+AK64+AK52+AK39+AK27+AK15</f>
        <v>0</v>
      </c>
      <c r="AL109" s="39">
        <f>AM104+AM92+AM79+AM67+AM55+AM42+AM30+AM18</f>
        <v>1418.6</v>
      </c>
      <c r="AM109" s="40"/>
      <c r="AN109" s="114">
        <f>AK109-AL109+$AN$15</f>
        <v>-1418.6</v>
      </c>
    </row>
    <row r="110" spans="1:44" ht="13.5" thickBot="1" x14ac:dyDescent="0.3">
      <c r="B110" s="142"/>
      <c r="C110" s="12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42"/>
      <c r="AK110" s="94"/>
      <c r="AL110" s="94"/>
      <c r="AP110" s="3"/>
      <c r="AQ110" s="3"/>
      <c r="AR110" s="3"/>
    </row>
    <row r="111" spans="1:44" ht="13.5" thickBot="1" x14ac:dyDescent="0.3">
      <c r="B111" s="242" t="s">
        <v>43</v>
      </c>
      <c r="C111" s="250" t="s">
        <v>14</v>
      </c>
      <c r="D111" s="15" t="s">
        <v>44</v>
      </c>
      <c r="E111" s="15"/>
      <c r="F111" s="15"/>
      <c r="G111" s="15"/>
      <c r="H111" s="15"/>
      <c r="I111" s="15"/>
      <c r="J111" s="15"/>
      <c r="K111" s="14" t="s">
        <v>45</v>
      </c>
      <c r="L111" s="15"/>
      <c r="M111" s="15"/>
      <c r="N111" s="15"/>
      <c r="O111" s="15"/>
      <c r="P111" s="15"/>
      <c r="Q111" s="43"/>
      <c r="R111" s="15" t="s">
        <v>46</v>
      </c>
      <c r="S111" s="15"/>
      <c r="T111" s="15"/>
      <c r="U111" s="15"/>
      <c r="V111" s="15"/>
      <c r="W111" s="15"/>
      <c r="X111" s="15"/>
      <c r="Y111" s="14" t="s">
        <v>47</v>
      </c>
      <c r="Z111" s="15"/>
      <c r="AA111" s="15"/>
      <c r="AB111" s="15"/>
      <c r="AC111" s="15"/>
      <c r="AD111" s="15"/>
      <c r="AE111" s="43"/>
      <c r="AF111" s="15" t="s">
        <v>51</v>
      </c>
      <c r="AG111" s="43"/>
      <c r="AH111" s="106"/>
      <c r="AI111" s="71" t="s">
        <v>20</v>
      </c>
      <c r="AJ111" s="6"/>
      <c r="AK111" s="246" t="s">
        <v>48</v>
      </c>
      <c r="AL111" s="247"/>
      <c r="AM111" s="225" t="s">
        <v>22</v>
      </c>
      <c r="AN111" s="227"/>
      <c r="AP111" s="3"/>
      <c r="AQ111" s="3"/>
      <c r="AR111" s="3"/>
    </row>
    <row r="112" spans="1:44" ht="13.5" thickBot="1" x14ac:dyDescent="0.3">
      <c r="B112" s="243"/>
      <c r="C112" s="251"/>
      <c r="D112" s="195">
        <v>1</v>
      </c>
      <c r="E112" s="19">
        <v>2</v>
      </c>
      <c r="F112" s="19">
        <v>3</v>
      </c>
      <c r="G112" s="19">
        <v>4</v>
      </c>
      <c r="H112" s="19">
        <v>5</v>
      </c>
      <c r="I112" s="19">
        <v>6</v>
      </c>
      <c r="J112" s="169">
        <v>7</v>
      </c>
      <c r="K112" s="194">
        <v>8</v>
      </c>
      <c r="L112" s="19">
        <v>9</v>
      </c>
      <c r="M112" s="19">
        <v>10</v>
      </c>
      <c r="N112" s="19">
        <v>11</v>
      </c>
      <c r="O112" s="19">
        <v>12</v>
      </c>
      <c r="P112" s="19">
        <v>13</v>
      </c>
      <c r="Q112" s="44">
        <v>14</v>
      </c>
      <c r="R112" s="195">
        <v>15</v>
      </c>
      <c r="S112" s="19">
        <v>16</v>
      </c>
      <c r="T112" s="19">
        <v>17</v>
      </c>
      <c r="U112" s="19">
        <v>18</v>
      </c>
      <c r="V112" s="19">
        <v>19</v>
      </c>
      <c r="W112" s="19">
        <v>20</v>
      </c>
      <c r="X112" s="169">
        <v>21</v>
      </c>
      <c r="Y112" s="194">
        <v>22</v>
      </c>
      <c r="Z112" s="19">
        <v>23</v>
      </c>
      <c r="AA112" s="19">
        <v>24</v>
      </c>
      <c r="AB112" s="19">
        <v>25</v>
      </c>
      <c r="AC112" s="19">
        <v>26</v>
      </c>
      <c r="AD112" s="19">
        <v>27</v>
      </c>
      <c r="AE112" s="44">
        <v>28</v>
      </c>
      <c r="AF112" s="130">
        <v>29</v>
      </c>
      <c r="AG112" s="165">
        <v>30</v>
      </c>
      <c r="AH112" s="107"/>
      <c r="AI112" s="72"/>
      <c r="AJ112" s="6"/>
      <c r="AK112" s="248"/>
      <c r="AL112" s="249"/>
      <c r="AM112" s="226"/>
      <c r="AN112" s="228"/>
      <c r="AP112" s="3"/>
      <c r="AQ112" s="3"/>
      <c r="AR112" s="3"/>
    </row>
    <row r="113" spans="1:44" s="3" customFormat="1" ht="25.5" customHeight="1" x14ac:dyDescent="0.25">
      <c r="A113" s="1">
        <v>1</v>
      </c>
      <c r="B113" s="98" t="s">
        <v>41</v>
      </c>
      <c r="C113" s="21" t="s">
        <v>23</v>
      </c>
      <c r="D113" s="131"/>
      <c r="E113" s="23"/>
      <c r="F113" s="23"/>
      <c r="G113" s="23"/>
      <c r="H113" s="23"/>
      <c r="I113" s="24"/>
      <c r="J113" s="170"/>
      <c r="K113" s="22"/>
      <c r="L113" s="23"/>
      <c r="M113" s="23"/>
      <c r="N113" s="23"/>
      <c r="O113" s="23"/>
      <c r="P113" s="24"/>
      <c r="Q113" s="115"/>
      <c r="R113" s="131"/>
      <c r="S113" s="23"/>
      <c r="T113" s="23"/>
      <c r="U113" s="23"/>
      <c r="V113" s="23"/>
      <c r="W113" s="24"/>
      <c r="X113" s="170"/>
      <c r="Y113" s="22"/>
      <c r="Z113" s="23"/>
      <c r="AA113" s="23"/>
      <c r="AB113" s="23"/>
      <c r="AC113" s="23"/>
      <c r="AD113" s="24"/>
      <c r="AE113" s="115"/>
      <c r="AF113" s="131"/>
      <c r="AG113" s="23"/>
      <c r="AH113" s="108"/>
      <c r="AI113" s="73">
        <f>SUM(D113:AH113)</f>
        <v>0</v>
      </c>
      <c r="AJ113" s="6"/>
      <c r="AK113" s="230">
        <f>AI113+AI114+AI119+AI120+AI121+AI115</f>
        <v>0</v>
      </c>
      <c r="AL113" s="231"/>
      <c r="AM113" s="66">
        <v>22</v>
      </c>
      <c r="AN113" s="228"/>
      <c r="AP113" s="2"/>
      <c r="AQ113" s="2"/>
      <c r="AR113" s="2"/>
    </row>
    <row r="114" spans="1:44" s="3" customFormat="1" ht="25.5" customHeight="1" x14ac:dyDescent="0.25">
      <c r="A114" s="1">
        <v>2</v>
      </c>
      <c r="B114" s="99" t="s">
        <v>80</v>
      </c>
      <c r="C114" s="21" t="s">
        <v>24</v>
      </c>
      <c r="D114" s="131"/>
      <c r="E114" s="23"/>
      <c r="F114" s="23"/>
      <c r="G114" s="23"/>
      <c r="H114" s="23"/>
      <c r="I114" s="23"/>
      <c r="J114" s="171"/>
      <c r="K114" s="22"/>
      <c r="L114" s="23"/>
      <c r="M114" s="23"/>
      <c r="N114" s="23"/>
      <c r="O114" s="23"/>
      <c r="P114" s="23"/>
      <c r="Q114" s="26"/>
      <c r="R114" s="131"/>
      <c r="S114" s="23"/>
      <c r="T114" s="23"/>
      <c r="U114" s="23"/>
      <c r="V114" s="23"/>
      <c r="W114" s="23"/>
      <c r="X114" s="171"/>
      <c r="Y114" s="22"/>
      <c r="Z114" s="23"/>
      <c r="AA114" s="23"/>
      <c r="AB114" s="23"/>
      <c r="AC114" s="23"/>
      <c r="AD114" s="23"/>
      <c r="AE114" s="26"/>
      <c r="AF114" s="131"/>
      <c r="AG114" s="23"/>
      <c r="AH114" s="108"/>
      <c r="AI114" s="74">
        <f>SUM(D114:AH114)</f>
        <v>0</v>
      </c>
      <c r="AJ114" s="6"/>
      <c r="AK114" s="232"/>
      <c r="AL114" s="233"/>
      <c r="AM114" s="63"/>
      <c r="AN114" s="228"/>
      <c r="AP114" s="2"/>
      <c r="AQ114" s="2"/>
      <c r="AR114" s="2"/>
    </row>
    <row r="115" spans="1:44" s="3" customFormat="1" ht="25.5" customHeight="1" x14ac:dyDescent="0.25">
      <c r="A115" s="1">
        <v>3</v>
      </c>
      <c r="B115" s="99" t="s">
        <v>25</v>
      </c>
      <c r="C115" s="28" t="s">
        <v>23</v>
      </c>
      <c r="D115" s="131"/>
      <c r="E115" s="23"/>
      <c r="F115" s="23"/>
      <c r="G115" s="23"/>
      <c r="H115" s="23"/>
      <c r="I115" s="23"/>
      <c r="J115" s="171"/>
      <c r="K115" s="22"/>
      <c r="L115" s="23"/>
      <c r="M115" s="23"/>
      <c r="N115" s="23"/>
      <c r="O115" s="23"/>
      <c r="P115" s="23"/>
      <c r="Q115" s="26"/>
      <c r="R115" s="131"/>
      <c r="S115" s="23"/>
      <c r="T115" s="23"/>
      <c r="U115" s="23"/>
      <c r="V115" s="23"/>
      <c r="W115" s="23"/>
      <c r="X115" s="171"/>
      <c r="Y115" s="22"/>
      <c r="Z115" s="23"/>
      <c r="AA115" s="23"/>
      <c r="AB115" s="23"/>
      <c r="AC115" s="23"/>
      <c r="AD115" s="23"/>
      <c r="AE115" s="26"/>
      <c r="AF115" s="131"/>
      <c r="AG115" s="23"/>
      <c r="AH115" s="108"/>
      <c r="AI115" s="74">
        <f>SUM(D115:AH115)</f>
        <v>0</v>
      </c>
      <c r="AJ115" s="6"/>
      <c r="AK115" s="234"/>
      <c r="AL115" s="235"/>
      <c r="AM115" s="29" t="s">
        <v>49</v>
      </c>
      <c r="AN115" s="229"/>
      <c r="AP115" s="2"/>
      <c r="AQ115" s="2"/>
      <c r="AR115" s="2"/>
    </row>
    <row r="116" spans="1:44" ht="25.5" customHeight="1" x14ac:dyDescent="0.25">
      <c r="A116" s="1">
        <v>4</v>
      </c>
      <c r="B116" s="99" t="s">
        <v>27</v>
      </c>
      <c r="C116" s="28"/>
      <c r="D116" s="131"/>
      <c r="E116" s="23"/>
      <c r="F116" s="23"/>
      <c r="G116" s="23"/>
      <c r="H116" s="23"/>
      <c r="I116" s="23"/>
      <c r="J116" s="172">
        <f>SUM(D113:J113)+SUM(D115:J115)</f>
        <v>0</v>
      </c>
      <c r="K116" s="22"/>
      <c r="L116" s="23"/>
      <c r="M116" s="23"/>
      <c r="N116" s="23"/>
      <c r="O116" s="23"/>
      <c r="P116" s="23"/>
      <c r="Q116" s="144">
        <f>SUM(K113:Q113)+SUM(K115:Q115)</f>
        <v>0</v>
      </c>
      <c r="R116" s="131"/>
      <c r="S116" s="23"/>
      <c r="T116" s="23"/>
      <c r="U116" s="23"/>
      <c r="V116" s="23"/>
      <c r="W116" s="23"/>
      <c r="X116" s="172">
        <f>SUM(R113:X113)+SUM(R115:X115)</f>
        <v>0</v>
      </c>
      <c r="Y116" s="22"/>
      <c r="Z116" s="23"/>
      <c r="AA116" s="23"/>
      <c r="AB116" s="23"/>
      <c r="AC116" s="23"/>
      <c r="AD116" s="23"/>
      <c r="AE116" s="144">
        <f>SUM(Y113:AE113)+SUM(Y115:AE115)</f>
        <v>0</v>
      </c>
      <c r="AF116" s="131"/>
      <c r="AG116" s="23"/>
      <c r="AH116" s="108"/>
      <c r="AI116" s="74">
        <f>J116+Q116+X116+AE116</f>
        <v>0</v>
      </c>
      <c r="AJ116" s="6"/>
      <c r="AK116" s="236" t="s">
        <v>125</v>
      </c>
      <c r="AL116" s="239" t="s">
        <v>126</v>
      </c>
      <c r="AM116" s="25">
        <f>(AM113*8.2)/100*C11</f>
        <v>180.39999999999998</v>
      </c>
      <c r="AN116" s="58" t="s">
        <v>75</v>
      </c>
    </row>
    <row r="117" spans="1:44" ht="25.5" customHeight="1" x14ac:dyDescent="0.25">
      <c r="A117" s="1">
        <v>5</v>
      </c>
      <c r="B117" s="99" t="s">
        <v>28</v>
      </c>
      <c r="C117" s="30"/>
      <c r="D117" s="131"/>
      <c r="E117" s="23"/>
      <c r="F117" s="23"/>
      <c r="G117" s="23"/>
      <c r="H117" s="23"/>
      <c r="I117" s="23"/>
      <c r="J117" s="172">
        <f>SUM(D113:J113)+SUM(D114:J115)</f>
        <v>0</v>
      </c>
      <c r="K117" s="22"/>
      <c r="L117" s="23"/>
      <c r="M117" s="23"/>
      <c r="N117" s="23"/>
      <c r="O117" s="23"/>
      <c r="P117" s="23"/>
      <c r="Q117" s="144">
        <f>SUM(K113:Q113)+SUM(K114:Q115)</f>
        <v>0</v>
      </c>
      <c r="R117" s="131"/>
      <c r="S117" s="23"/>
      <c r="T117" s="23"/>
      <c r="U117" s="23"/>
      <c r="V117" s="23"/>
      <c r="W117" s="23"/>
      <c r="X117" s="172">
        <f>SUM(R113:X113)+SUM(R114:X115)</f>
        <v>0</v>
      </c>
      <c r="Y117" s="22"/>
      <c r="Z117" s="23"/>
      <c r="AA117" s="23"/>
      <c r="AB117" s="23"/>
      <c r="AC117" s="23"/>
      <c r="AD117" s="23"/>
      <c r="AE117" s="144">
        <f>SUM(Y113:AE113)+SUM(Y114:AE115)</f>
        <v>0</v>
      </c>
      <c r="AF117" s="131"/>
      <c r="AG117" s="23"/>
      <c r="AH117" s="108"/>
      <c r="AI117" s="74">
        <f>J117+Q117+X117+AE117</f>
        <v>0</v>
      </c>
      <c r="AJ117" s="6"/>
      <c r="AK117" s="237"/>
      <c r="AL117" s="240"/>
      <c r="AM117" s="56"/>
      <c r="AN117" s="60">
        <f>AK113-AM116</f>
        <v>-180.39999999999998</v>
      </c>
    </row>
    <row r="118" spans="1:44" ht="25.5" customHeight="1" x14ac:dyDescent="0.25">
      <c r="A118" s="1">
        <v>6</v>
      </c>
      <c r="B118" s="99" t="s">
        <v>29</v>
      </c>
      <c r="C118" s="31"/>
      <c r="D118" s="131"/>
      <c r="E118" s="23"/>
      <c r="F118" s="23"/>
      <c r="G118" s="23"/>
      <c r="H118" s="23"/>
      <c r="I118" s="23"/>
      <c r="J118" s="171"/>
      <c r="K118" s="22"/>
      <c r="L118" s="23"/>
      <c r="M118" s="23"/>
      <c r="N118" s="23"/>
      <c r="O118" s="23"/>
      <c r="P118" s="23"/>
      <c r="Q118" s="26"/>
      <c r="R118" s="131"/>
      <c r="S118" s="23"/>
      <c r="T118" s="23"/>
      <c r="U118" s="23"/>
      <c r="V118" s="23"/>
      <c r="W118" s="23"/>
      <c r="X118" s="171"/>
      <c r="Y118" s="22"/>
      <c r="Z118" s="23"/>
      <c r="AA118" s="23"/>
      <c r="AB118" s="23"/>
      <c r="AC118" s="23"/>
      <c r="AD118" s="23"/>
      <c r="AE118" s="26"/>
      <c r="AF118" s="131"/>
      <c r="AG118" s="23"/>
      <c r="AH118" s="108"/>
      <c r="AI118" s="214"/>
      <c r="AJ118" s="6"/>
      <c r="AK118" s="237"/>
      <c r="AL118" s="240"/>
      <c r="AM118" s="56"/>
      <c r="AN118" s="34"/>
    </row>
    <row r="119" spans="1:44" ht="25.5" customHeight="1" x14ac:dyDescent="0.25">
      <c r="A119" s="1">
        <v>7</v>
      </c>
      <c r="B119" s="91" t="s">
        <v>30</v>
      </c>
      <c r="C119" s="31" t="s">
        <v>31</v>
      </c>
      <c r="D119" s="132"/>
      <c r="E119" s="33"/>
      <c r="F119" s="33"/>
      <c r="G119" s="33"/>
      <c r="H119" s="33"/>
      <c r="I119" s="33"/>
      <c r="J119" s="173">
        <f>SUM(D119:I119)</f>
        <v>0</v>
      </c>
      <c r="K119" s="32"/>
      <c r="L119" s="33"/>
      <c r="M119" s="33"/>
      <c r="N119" s="33"/>
      <c r="O119" s="33"/>
      <c r="P119" s="33"/>
      <c r="Q119" s="145">
        <f>SUM(K119:P119)</f>
        <v>0</v>
      </c>
      <c r="R119" s="132"/>
      <c r="S119" s="33"/>
      <c r="T119" s="33"/>
      <c r="U119" s="33"/>
      <c r="V119" s="33"/>
      <c r="W119" s="33"/>
      <c r="X119" s="173">
        <f>SUM(R119:W119)</f>
        <v>0</v>
      </c>
      <c r="Y119" s="32"/>
      <c r="Z119" s="33"/>
      <c r="AA119" s="33"/>
      <c r="AB119" s="33"/>
      <c r="AC119" s="33"/>
      <c r="AD119" s="33"/>
      <c r="AE119" s="145">
        <f>SUM(Y119:AD119)</f>
        <v>0</v>
      </c>
      <c r="AF119" s="132"/>
      <c r="AG119" s="33"/>
      <c r="AH119" s="109"/>
      <c r="AI119" s="74">
        <f>J119+Q119+X119+AE119</f>
        <v>0</v>
      </c>
      <c r="AJ119" s="6"/>
      <c r="AK119" s="237"/>
      <c r="AL119" s="240"/>
      <c r="AM119" s="56"/>
      <c r="AN119" s="55"/>
    </row>
    <row r="120" spans="1:44" ht="25.5" customHeight="1" x14ac:dyDescent="0.25">
      <c r="A120" s="1">
        <v>8</v>
      </c>
      <c r="B120" s="91" t="s">
        <v>32</v>
      </c>
      <c r="C120" s="31" t="s">
        <v>31</v>
      </c>
      <c r="D120" s="132"/>
      <c r="E120" s="33"/>
      <c r="F120" s="33"/>
      <c r="G120" s="33"/>
      <c r="H120" s="33"/>
      <c r="I120" s="33"/>
      <c r="J120" s="173">
        <f>SUM(D120:I120)</f>
        <v>0</v>
      </c>
      <c r="K120" s="32"/>
      <c r="L120" s="33"/>
      <c r="M120" s="33"/>
      <c r="N120" s="33"/>
      <c r="O120" s="33"/>
      <c r="P120" s="33"/>
      <c r="Q120" s="145">
        <f>SUM(K120:P120)</f>
        <v>0</v>
      </c>
      <c r="R120" s="132"/>
      <c r="S120" s="33"/>
      <c r="T120" s="33"/>
      <c r="U120" s="33"/>
      <c r="V120" s="33"/>
      <c r="W120" s="33"/>
      <c r="X120" s="173">
        <f>SUM(R120:W120)</f>
        <v>0</v>
      </c>
      <c r="Y120" s="32"/>
      <c r="Z120" s="33"/>
      <c r="AA120" s="33"/>
      <c r="AB120" s="33"/>
      <c r="AC120" s="33"/>
      <c r="AD120" s="33"/>
      <c r="AE120" s="145">
        <f>SUM(Y120:AD120)</f>
        <v>0</v>
      </c>
      <c r="AF120" s="132"/>
      <c r="AG120" s="33"/>
      <c r="AH120" s="109"/>
      <c r="AI120" s="74">
        <f>J120+Q120+X120+AE120</f>
        <v>0</v>
      </c>
      <c r="AJ120" s="6"/>
      <c r="AK120" s="238"/>
      <c r="AL120" s="241"/>
      <c r="AM120" s="56"/>
      <c r="AN120" s="34" t="s">
        <v>127</v>
      </c>
    </row>
    <row r="121" spans="1:44" ht="25.5" customHeight="1" thickBot="1" x14ac:dyDescent="0.3">
      <c r="A121" s="1">
        <v>9</v>
      </c>
      <c r="B121" s="100" t="s">
        <v>33</v>
      </c>
      <c r="C121" s="35" t="s">
        <v>31</v>
      </c>
      <c r="D121" s="133"/>
      <c r="E121" s="37"/>
      <c r="F121" s="37"/>
      <c r="G121" s="37"/>
      <c r="H121" s="37"/>
      <c r="I121" s="37"/>
      <c r="J121" s="174">
        <f>SUM(D121:I121)</f>
        <v>0</v>
      </c>
      <c r="K121" s="36"/>
      <c r="L121" s="37"/>
      <c r="M121" s="37"/>
      <c r="N121" s="37"/>
      <c r="O121" s="37"/>
      <c r="P121" s="37"/>
      <c r="Q121" s="146">
        <f>SUM(K121:P121)</f>
        <v>0</v>
      </c>
      <c r="R121" s="133"/>
      <c r="S121" s="37"/>
      <c r="T121" s="37"/>
      <c r="U121" s="37"/>
      <c r="V121" s="37"/>
      <c r="W121" s="37"/>
      <c r="X121" s="174">
        <f>SUM(R121:W121)</f>
        <v>0</v>
      </c>
      <c r="Y121" s="36"/>
      <c r="Z121" s="37"/>
      <c r="AA121" s="37"/>
      <c r="AB121" s="37"/>
      <c r="AC121" s="37"/>
      <c r="AD121" s="37"/>
      <c r="AE121" s="146">
        <f>SUM(Y121:AD121)</f>
        <v>0</v>
      </c>
      <c r="AF121" s="133"/>
      <c r="AG121" s="37"/>
      <c r="AH121" s="110"/>
      <c r="AI121" s="74">
        <f>J121+Q121+X121+AE121</f>
        <v>0</v>
      </c>
      <c r="AJ121" s="6"/>
      <c r="AK121" s="38">
        <f>+AK89+AK101+AK113+AK76+AK64+AK52+AK39+AK27+AK15</f>
        <v>0</v>
      </c>
      <c r="AL121" s="39">
        <f>AM92+AM104+AM116+AM79+AM67+AM55+AM42+AM30+AM18</f>
        <v>1598.9999999999998</v>
      </c>
      <c r="AM121" s="40"/>
      <c r="AN121" s="41">
        <f>AK121-AL121+$AN$15</f>
        <v>-1598.9999999999998</v>
      </c>
    </row>
    <row r="122" spans="1:44" x14ac:dyDescent="0.25">
      <c r="B122" s="143"/>
      <c r="C122" s="12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K122" s="95"/>
      <c r="AL122" s="95"/>
    </row>
    <row r="123" spans="1:44" ht="13.5" thickBot="1" x14ac:dyDescent="0.3">
      <c r="B123" s="3"/>
      <c r="C123" s="12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P123" s="3"/>
      <c r="AQ123" s="3"/>
      <c r="AR123" s="3"/>
    </row>
    <row r="124" spans="1:44" ht="13.5" thickBot="1" x14ac:dyDescent="0.3">
      <c r="B124" s="242" t="s">
        <v>50</v>
      </c>
      <c r="C124" s="244" t="s">
        <v>14</v>
      </c>
      <c r="D124" s="14" t="s">
        <v>186</v>
      </c>
      <c r="E124" s="15"/>
      <c r="F124" s="15"/>
      <c r="G124" s="15"/>
      <c r="H124" s="43"/>
      <c r="I124" s="15" t="s">
        <v>52</v>
      </c>
      <c r="J124" s="15"/>
      <c r="K124" s="15"/>
      <c r="L124" s="15"/>
      <c r="M124" s="15"/>
      <c r="N124" s="15"/>
      <c r="O124" s="15"/>
      <c r="P124" s="14" t="s">
        <v>53</v>
      </c>
      <c r="Q124" s="15"/>
      <c r="R124" s="15"/>
      <c r="S124" s="15"/>
      <c r="T124" s="15"/>
      <c r="U124" s="15"/>
      <c r="V124" s="43"/>
      <c r="W124" s="15" t="s">
        <v>54</v>
      </c>
      <c r="X124" s="15"/>
      <c r="Y124" s="15"/>
      <c r="Z124" s="15"/>
      <c r="AA124" s="15"/>
      <c r="AB124" s="15"/>
      <c r="AC124" s="15"/>
      <c r="AD124" s="14" t="s">
        <v>55</v>
      </c>
      <c r="AE124" s="15"/>
      <c r="AF124" s="15"/>
      <c r="AG124" s="15"/>
      <c r="AH124" s="176"/>
      <c r="AI124" s="71" t="s">
        <v>20</v>
      </c>
      <c r="AJ124" s="6"/>
      <c r="AK124" s="246" t="s">
        <v>56</v>
      </c>
      <c r="AL124" s="247"/>
      <c r="AM124" s="225" t="s">
        <v>22</v>
      </c>
      <c r="AN124" s="227"/>
      <c r="AP124" s="3"/>
      <c r="AQ124" s="3"/>
      <c r="AR124" s="3"/>
    </row>
    <row r="125" spans="1:44" ht="13.5" thickBot="1" x14ac:dyDescent="0.3">
      <c r="B125" s="243"/>
      <c r="C125" s="245"/>
      <c r="D125" s="18">
        <v>1</v>
      </c>
      <c r="E125" s="19">
        <v>2</v>
      </c>
      <c r="F125" s="19">
        <v>3</v>
      </c>
      <c r="G125" s="19">
        <v>4</v>
      </c>
      <c r="H125" s="44">
        <v>5</v>
      </c>
      <c r="I125" s="195">
        <v>6</v>
      </c>
      <c r="J125" s="19">
        <v>7</v>
      </c>
      <c r="K125" s="19">
        <v>8</v>
      </c>
      <c r="L125" s="19">
        <v>9</v>
      </c>
      <c r="M125" s="19">
        <v>10</v>
      </c>
      <c r="N125" s="19">
        <v>11</v>
      </c>
      <c r="O125" s="169">
        <v>12</v>
      </c>
      <c r="P125" s="194">
        <v>13</v>
      </c>
      <c r="Q125" s="19">
        <v>14</v>
      </c>
      <c r="R125" s="19">
        <v>15</v>
      </c>
      <c r="S125" s="19">
        <v>16</v>
      </c>
      <c r="T125" s="19">
        <v>17</v>
      </c>
      <c r="U125" s="19">
        <v>18</v>
      </c>
      <c r="V125" s="44">
        <v>19</v>
      </c>
      <c r="W125" s="195">
        <v>20</v>
      </c>
      <c r="X125" s="19">
        <v>21</v>
      </c>
      <c r="Y125" s="19">
        <v>22</v>
      </c>
      <c r="Z125" s="19">
        <v>23</v>
      </c>
      <c r="AA125" s="19">
        <v>24</v>
      </c>
      <c r="AB125" s="19">
        <v>25</v>
      </c>
      <c r="AC125" s="169">
        <v>26</v>
      </c>
      <c r="AD125" s="194">
        <v>27</v>
      </c>
      <c r="AE125" s="19">
        <v>28</v>
      </c>
      <c r="AF125" s="19">
        <v>29</v>
      </c>
      <c r="AG125" s="19">
        <v>30</v>
      </c>
      <c r="AH125" s="44">
        <v>31</v>
      </c>
      <c r="AI125" s="72"/>
      <c r="AJ125" s="6"/>
      <c r="AK125" s="248"/>
      <c r="AL125" s="249"/>
      <c r="AM125" s="226"/>
      <c r="AN125" s="228"/>
      <c r="AP125" s="3"/>
      <c r="AQ125" s="3"/>
      <c r="AR125" s="3"/>
    </row>
    <row r="126" spans="1:44" s="3" customFormat="1" ht="25.5" customHeight="1" x14ac:dyDescent="0.25">
      <c r="A126" s="1">
        <v>1</v>
      </c>
      <c r="B126" s="98" t="s">
        <v>41</v>
      </c>
      <c r="C126" s="79" t="s">
        <v>23</v>
      </c>
      <c r="D126" s="22"/>
      <c r="E126" s="23"/>
      <c r="F126" s="23"/>
      <c r="G126" s="24"/>
      <c r="H126" s="115"/>
      <c r="I126" s="131"/>
      <c r="J126" s="23"/>
      <c r="K126" s="23"/>
      <c r="L126" s="23"/>
      <c r="M126" s="23"/>
      <c r="N126" s="24"/>
      <c r="O126" s="170"/>
      <c r="P126" s="22"/>
      <c r="Q126" s="23"/>
      <c r="R126" s="23"/>
      <c r="S126" s="23"/>
      <c r="T126" s="23"/>
      <c r="U126" s="24"/>
      <c r="V126" s="115"/>
      <c r="W126" s="131"/>
      <c r="X126" s="23"/>
      <c r="Y126" s="23"/>
      <c r="Z126" s="23"/>
      <c r="AA126" s="23"/>
      <c r="AB126" s="24"/>
      <c r="AC126" s="170"/>
      <c r="AD126" s="22"/>
      <c r="AE126" s="23"/>
      <c r="AF126" s="23"/>
      <c r="AG126" s="23"/>
      <c r="AH126" s="135"/>
      <c r="AI126" s="73">
        <f>SUM(D126:AH126)</f>
        <v>0</v>
      </c>
      <c r="AJ126" s="6"/>
      <c r="AK126" s="230">
        <f>AI126+AI127+AI132+AI133+AI134+AI128</f>
        <v>0</v>
      </c>
      <c r="AL126" s="231"/>
      <c r="AM126" s="66">
        <v>23</v>
      </c>
      <c r="AN126" s="228"/>
      <c r="AP126" s="2"/>
      <c r="AQ126" s="2"/>
      <c r="AR126" s="2"/>
    </row>
    <row r="127" spans="1:44" s="3" customFormat="1" ht="25.5" customHeight="1" x14ac:dyDescent="0.25">
      <c r="A127" s="1">
        <v>2</v>
      </c>
      <c r="B127" s="99" t="s">
        <v>80</v>
      </c>
      <c r="C127" s="79" t="s">
        <v>24</v>
      </c>
      <c r="D127" s="22"/>
      <c r="E127" s="23"/>
      <c r="F127" s="23"/>
      <c r="G127" s="23"/>
      <c r="H127" s="26"/>
      <c r="I127" s="131"/>
      <c r="J127" s="23"/>
      <c r="K127" s="23"/>
      <c r="L127" s="23"/>
      <c r="M127" s="23"/>
      <c r="N127" s="23"/>
      <c r="O127" s="171"/>
      <c r="P127" s="22"/>
      <c r="Q127" s="23"/>
      <c r="R127" s="23"/>
      <c r="S127" s="23"/>
      <c r="T127" s="23"/>
      <c r="U127" s="23"/>
      <c r="V127" s="26"/>
      <c r="W127" s="131"/>
      <c r="X127" s="23"/>
      <c r="Y127" s="23"/>
      <c r="Z127" s="23"/>
      <c r="AA127" s="23"/>
      <c r="AB127" s="23"/>
      <c r="AC127" s="171"/>
      <c r="AD127" s="22"/>
      <c r="AE127" s="23"/>
      <c r="AF127" s="23"/>
      <c r="AG127" s="23"/>
      <c r="AH127" s="135"/>
      <c r="AI127" s="74">
        <f>SUM(D127:AH127)</f>
        <v>0</v>
      </c>
      <c r="AJ127" s="6"/>
      <c r="AK127" s="232"/>
      <c r="AL127" s="233"/>
      <c r="AM127" s="63"/>
      <c r="AN127" s="228"/>
      <c r="AP127" s="2"/>
      <c r="AQ127" s="2"/>
      <c r="AR127" s="2"/>
    </row>
    <row r="128" spans="1:44" s="3" customFormat="1" ht="25.5" customHeight="1" x14ac:dyDescent="0.25">
      <c r="A128" s="1">
        <v>3</v>
      </c>
      <c r="B128" s="99" t="s">
        <v>25</v>
      </c>
      <c r="C128" s="80" t="s">
        <v>23</v>
      </c>
      <c r="D128" s="22"/>
      <c r="E128" s="23"/>
      <c r="F128" s="23"/>
      <c r="G128" s="23"/>
      <c r="H128" s="26"/>
      <c r="I128" s="131"/>
      <c r="J128" s="23"/>
      <c r="K128" s="23"/>
      <c r="L128" s="23"/>
      <c r="M128" s="23"/>
      <c r="N128" s="23"/>
      <c r="O128" s="171"/>
      <c r="P128" s="22"/>
      <c r="Q128" s="23"/>
      <c r="R128" s="23"/>
      <c r="S128" s="23"/>
      <c r="T128" s="23"/>
      <c r="U128" s="23"/>
      <c r="V128" s="26"/>
      <c r="W128" s="131"/>
      <c r="X128" s="23"/>
      <c r="Y128" s="23"/>
      <c r="Z128" s="23"/>
      <c r="AA128" s="23"/>
      <c r="AB128" s="23"/>
      <c r="AC128" s="171"/>
      <c r="AD128" s="22"/>
      <c r="AE128" s="23"/>
      <c r="AF128" s="23"/>
      <c r="AG128" s="23"/>
      <c r="AH128" s="135"/>
      <c r="AI128" s="74">
        <f>SUM(D128:AH128)</f>
        <v>0</v>
      </c>
      <c r="AJ128" s="6"/>
      <c r="AK128" s="234"/>
      <c r="AL128" s="235"/>
      <c r="AM128" s="29" t="s">
        <v>57</v>
      </c>
      <c r="AN128" s="229"/>
      <c r="AP128" s="2"/>
      <c r="AQ128" s="2"/>
      <c r="AR128" s="2"/>
    </row>
    <row r="129" spans="1:44" ht="25.5" customHeight="1" x14ac:dyDescent="0.25">
      <c r="A129" s="1">
        <v>4</v>
      </c>
      <c r="B129" s="99" t="s">
        <v>27</v>
      </c>
      <c r="C129" s="80"/>
      <c r="D129" s="22"/>
      <c r="E129" s="23"/>
      <c r="F129" s="23"/>
      <c r="G129" s="23"/>
      <c r="H129" s="144">
        <f>SUM(D126:H126)+SUM(D128:H128)+SUM(AF113:AG113)+SUM(AF115:AG115)</f>
        <v>0</v>
      </c>
      <c r="I129" s="131"/>
      <c r="J129" s="23"/>
      <c r="K129" s="23"/>
      <c r="L129" s="23"/>
      <c r="M129" s="23"/>
      <c r="N129" s="23"/>
      <c r="O129" s="172">
        <f>SUM(I126:O126)+SUM(I128:O128)</f>
        <v>0</v>
      </c>
      <c r="P129" s="22"/>
      <c r="Q129" s="23"/>
      <c r="R129" s="23"/>
      <c r="S129" s="23"/>
      <c r="T129" s="23"/>
      <c r="U129" s="23"/>
      <c r="V129" s="144">
        <f>SUM(P126:V126)+SUM(P128:V128)</f>
        <v>0</v>
      </c>
      <c r="W129" s="131"/>
      <c r="X129" s="23"/>
      <c r="Y129" s="23"/>
      <c r="Z129" s="23"/>
      <c r="AA129" s="23"/>
      <c r="AB129" s="23"/>
      <c r="AC129" s="172">
        <f>SUM(W126:AC126)+SUM(W128:AC128)</f>
        <v>0</v>
      </c>
      <c r="AD129" s="22"/>
      <c r="AE129" s="23"/>
      <c r="AF129" s="23"/>
      <c r="AG129" s="23"/>
      <c r="AH129" s="135"/>
      <c r="AI129" s="75">
        <f>H129+O129+V129+AC129</f>
        <v>0</v>
      </c>
      <c r="AJ129" s="6"/>
      <c r="AK129" s="236" t="s">
        <v>128</v>
      </c>
      <c r="AL129" s="239" t="s">
        <v>129</v>
      </c>
      <c r="AM129" s="25">
        <f>(AM126*8.2)/100*C11</f>
        <v>188.6</v>
      </c>
      <c r="AN129" s="58" t="s">
        <v>76</v>
      </c>
    </row>
    <row r="130" spans="1:44" ht="25.5" customHeight="1" x14ac:dyDescent="0.25">
      <c r="A130" s="1">
        <v>5</v>
      </c>
      <c r="B130" s="99" t="s">
        <v>28</v>
      </c>
      <c r="C130" s="81"/>
      <c r="D130" s="22"/>
      <c r="E130" s="23"/>
      <c r="F130" s="23"/>
      <c r="G130" s="23"/>
      <c r="H130" s="144">
        <f>SUM(D126:H126)+SUM(D127:H128)+SUM(AF113:AG113)+SUM(AF114:AG115)</f>
        <v>0</v>
      </c>
      <c r="I130" s="131"/>
      <c r="J130" s="23"/>
      <c r="K130" s="23"/>
      <c r="L130" s="23"/>
      <c r="M130" s="23"/>
      <c r="N130" s="23"/>
      <c r="O130" s="172">
        <f>SUM(I126:O126)+SUM(I127:O128)</f>
        <v>0</v>
      </c>
      <c r="P130" s="22"/>
      <c r="Q130" s="23"/>
      <c r="R130" s="23"/>
      <c r="S130" s="23"/>
      <c r="T130" s="23"/>
      <c r="U130" s="23"/>
      <c r="V130" s="144">
        <f>SUM(P126:V126)+SUM(P127:V128)</f>
        <v>0</v>
      </c>
      <c r="W130" s="131"/>
      <c r="X130" s="23"/>
      <c r="Y130" s="23"/>
      <c r="Z130" s="23"/>
      <c r="AA130" s="23"/>
      <c r="AB130" s="23"/>
      <c r="AC130" s="172">
        <f>SUM(W126:AC126)+SUM(W127:AC128)</f>
        <v>0</v>
      </c>
      <c r="AD130" s="22"/>
      <c r="AE130" s="23"/>
      <c r="AF130" s="23"/>
      <c r="AG130" s="23"/>
      <c r="AH130" s="135"/>
      <c r="AI130" s="75">
        <f>H130+O130+V130+AC130</f>
        <v>0</v>
      </c>
      <c r="AJ130" s="6"/>
      <c r="AK130" s="237"/>
      <c r="AL130" s="240"/>
      <c r="AM130" s="56"/>
      <c r="AN130" s="60">
        <f>AK126-AM129</f>
        <v>-188.6</v>
      </c>
    </row>
    <row r="131" spans="1:44" ht="25.5" customHeight="1" x14ac:dyDescent="0.25">
      <c r="A131" s="1">
        <v>6</v>
      </c>
      <c r="B131" s="99" t="s">
        <v>29</v>
      </c>
      <c r="C131" s="82"/>
      <c r="D131" s="22"/>
      <c r="E131" s="23"/>
      <c r="F131" s="23"/>
      <c r="G131" s="23"/>
      <c r="H131" s="26"/>
      <c r="I131" s="134"/>
      <c r="J131" s="57"/>
      <c r="K131" s="23"/>
      <c r="L131" s="23"/>
      <c r="M131" s="23"/>
      <c r="N131" s="23"/>
      <c r="O131" s="171"/>
      <c r="P131" s="84"/>
      <c r="Q131" s="57"/>
      <c r="R131" s="23"/>
      <c r="S131" s="23"/>
      <c r="T131" s="23"/>
      <c r="U131" s="23"/>
      <c r="V131" s="26"/>
      <c r="W131" s="134"/>
      <c r="X131" s="57"/>
      <c r="Y131" s="23"/>
      <c r="Z131" s="23"/>
      <c r="AA131" s="23"/>
      <c r="AB131" s="23"/>
      <c r="AC131" s="171"/>
      <c r="AD131" s="22"/>
      <c r="AE131" s="23"/>
      <c r="AF131" s="23"/>
      <c r="AG131" s="57"/>
      <c r="AH131" s="215"/>
      <c r="AI131" s="216"/>
      <c r="AJ131" s="6"/>
      <c r="AK131" s="237"/>
      <c r="AL131" s="240"/>
      <c r="AM131" s="56"/>
      <c r="AN131" s="34"/>
    </row>
    <row r="132" spans="1:44" ht="25.5" customHeight="1" x14ac:dyDescent="0.25">
      <c r="A132" s="1">
        <v>7</v>
      </c>
      <c r="B132" s="91" t="s">
        <v>30</v>
      </c>
      <c r="C132" s="82" t="s">
        <v>31</v>
      </c>
      <c r="D132" s="32"/>
      <c r="E132" s="33"/>
      <c r="F132" s="33"/>
      <c r="G132" s="33"/>
      <c r="H132" s="145">
        <f>SUM(D132:G132)+SUM(AF119:AG119)</f>
        <v>0</v>
      </c>
      <c r="I132" s="132"/>
      <c r="J132" s="33"/>
      <c r="K132" s="33"/>
      <c r="L132" s="33"/>
      <c r="M132" s="33"/>
      <c r="N132" s="33"/>
      <c r="O132" s="173">
        <f>SUM(I132:N132)</f>
        <v>0</v>
      </c>
      <c r="P132" s="32"/>
      <c r="Q132" s="33"/>
      <c r="R132" s="33"/>
      <c r="S132" s="33"/>
      <c r="T132" s="33"/>
      <c r="U132" s="33"/>
      <c r="V132" s="145">
        <f>SUM(P132:U132)</f>
        <v>0</v>
      </c>
      <c r="W132" s="132"/>
      <c r="X132" s="33"/>
      <c r="Y132" s="33"/>
      <c r="Z132" s="33"/>
      <c r="AA132" s="33"/>
      <c r="AB132" s="33"/>
      <c r="AC132" s="173">
        <f>SUM(W132:AB132)</f>
        <v>0</v>
      </c>
      <c r="AD132" s="32"/>
      <c r="AE132" s="33"/>
      <c r="AF132" s="33"/>
      <c r="AG132" s="33"/>
      <c r="AH132" s="150"/>
      <c r="AI132" s="75">
        <f>H132+O132+V132+AC132</f>
        <v>0</v>
      </c>
      <c r="AJ132" s="6"/>
      <c r="AK132" s="237"/>
      <c r="AL132" s="240"/>
      <c r="AM132" s="56"/>
      <c r="AN132" s="55"/>
    </row>
    <row r="133" spans="1:44" ht="25.5" customHeight="1" x14ac:dyDescent="0.25">
      <c r="A133" s="1">
        <v>8</v>
      </c>
      <c r="B133" s="91" t="s">
        <v>32</v>
      </c>
      <c r="C133" s="82" t="s">
        <v>31</v>
      </c>
      <c r="D133" s="32"/>
      <c r="E133" s="33"/>
      <c r="F133" s="33"/>
      <c r="G133" s="33"/>
      <c r="H133" s="145">
        <f>SUM(D133:G133)+SUM(AF120:AG120)</f>
        <v>0</v>
      </c>
      <c r="I133" s="132"/>
      <c r="J133" s="33"/>
      <c r="K133" s="33"/>
      <c r="L133" s="33"/>
      <c r="M133" s="33"/>
      <c r="N133" s="33"/>
      <c r="O133" s="173">
        <f>SUM(I133:N133)</f>
        <v>0</v>
      </c>
      <c r="P133" s="32"/>
      <c r="Q133" s="33"/>
      <c r="R133" s="33"/>
      <c r="S133" s="33"/>
      <c r="T133" s="33"/>
      <c r="U133" s="33"/>
      <c r="V133" s="145">
        <f>SUM(P133:U133)</f>
        <v>0</v>
      </c>
      <c r="W133" s="132"/>
      <c r="X133" s="33"/>
      <c r="Y133" s="33"/>
      <c r="Z133" s="33"/>
      <c r="AA133" s="33"/>
      <c r="AB133" s="33"/>
      <c r="AC133" s="173">
        <f>SUM(W133:AB133)</f>
        <v>0</v>
      </c>
      <c r="AD133" s="32"/>
      <c r="AE133" s="33"/>
      <c r="AF133" s="33"/>
      <c r="AG133" s="33"/>
      <c r="AH133" s="150"/>
      <c r="AI133" s="75">
        <f>H133+O133+V133+AC133</f>
        <v>0</v>
      </c>
      <c r="AJ133" s="6"/>
      <c r="AK133" s="238"/>
      <c r="AL133" s="241"/>
      <c r="AM133" s="56"/>
      <c r="AN133" s="34" t="s">
        <v>130</v>
      </c>
    </row>
    <row r="134" spans="1:44" ht="25.5" customHeight="1" thickBot="1" x14ac:dyDescent="0.3">
      <c r="A134" s="1">
        <v>9</v>
      </c>
      <c r="B134" s="100" t="s">
        <v>33</v>
      </c>
      <c r="C134" s="83" t="s">
        <v>31</v>
      </c>
      <c r="D134" s="36"/>
      <c r="E134" s="37"/>
      <c r="F134" s="37"/>
      <c r="G134" s="37"/>
      <c r="H134" s="145">
        <f>SUM(D134:G134)+SUM(AF121:AG121)</f>
        <v>0</v>
      </c>
      <c r="I134" s="133"/>
      <c r="J134" s="37"/>
      <c r="K134" s="37"/>
      <c r="L134" s="37"/>
      <c r="M134" s="37"/>
      <c r="N134" s="37"/>
      <c r="O134" s="174">
        <f>SUM(I134:N134)</f>
        <v>0</v>
      </c>
      <c r="P134" s="36"/>
      <c r="Q134" s="37"/>
      <c r="R134" s="37"/>
      <c r="S134" s="37"/>
      <c r="T134" s="37"/>
      <c r="U134" s="37"/>
      <c r="V134" s="146">
        <f>SUM(P134:U134)</f>
        <v>0</v>
      </c>
      <c r="W134" s="133"/>
      <c r="X134" s="37"/>
      <c r="Y134" s="37"/>
      <c r="Z134" s="37"/>
      <c r="AA134" s="37"/>
      <c r="AB134" s="37"/>
      <c r="AC134" s="174">
        <f t="shared" ref="AC134" si="6">SUM(W134:AB134)</f>
        <v>0</v>
      </c>
      <c r="AD134" s="36"/>
      <c r="AE134" s="37"/>
      <c r="AF134" s="37"/>
      <c r="AG134" s="37"/>
      <c r="AH134" s="151"/>
      <c r="AI134" s="75">
        <f>H134+O134+V134+AC134</f>
        <v>0</v>
      </c>
      <c r="AJ134" s="6"/>
      <c r="AK134" s="38">
        <f>AK89+AK101+AK113+AK126+AK76+AK64+AK52+AK39+AK27+AK15</f>
        <v>0</v>
      </c>
      <c r="AL134" s="39">
        <f>AM92+AM104+AM116+AM129+AM79+AM67+AM55+AM42+AM30+AM18</f>
        <v>1787.6000000000001</v>
      </c>
      <c r="AM134" s="40"/>
      <c r="AN134" s="41">
        <f>AK134-AL134+$AN$15</f>
        <v>-1787.6000000000001</v>
      </c>
    </row>
    <row r="135" spans="1:44" ht="13.5" thickBot="1" x14ac:dyDescent="0.3">
      <c r="B135" s="142"/>
      <c r="C135" s="12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42"/>
      <c r="AK135" s="94"/>
      <c r="AL135" s="94"/>
      <c r="AP135" s="3"/>
      <c r="AQ135" s="3"/>
      <c r="AR135" s="3"/>
    </row>
    <row r="136" spans="1:44" ht="13.5" thickBot="1" x14ac:dyDescent="0.3">
      <c r="B136" s="242" t="s">
        <v>58</v>
      </c>
      <c r="C136" s="244" t="s">
        <v>14</v>
      </c>
      <c r="D136" s="14" t="s">
        <v>55</v>
      </c>
      <c r="E136" s="43"/>
      <c r="F136" s="15" t="s">
        <v>59</v>
      </c>
      <c r="G136" s="15"/>
      <c r="H136" s="15"/>
      <c r="I136" s="15"/>
      <c r="J136" s="15"/>
      <c r="K136" s="15"/>
      <c r="L136" s="15"/>
      <c r="M136" s="14" t="s">
        <v>60</v>
      </c>
      <c r="N136" s="15"/>
      <c r="O136" s="15"/>
      <c r="P136" s="15"/>
      <c r="Q136" s="15"/>
      <c r="R136" s="15"/>
      <c r="S136" s="43"/>
      <c r="T136" s="15" t="s">
        <v>61</v>
      </c>
      <c r="U136" s="15"/>
      <c r="V136" s="15"/>
      <c r="W136" s="15"/>
      <c r="X136" s="15"/>
      <c r="Y136" s="15"/>
      <c r="Z136" s="15"/>
      <c r="AA136" s="14" t="s">
        <v>62</v>
      </c>
      <c r="AB136" s="15"/>
      <c r="AC136" s="15"/>
      <c r="AD136" s="15"/>
      <c r="AE136" s="15"/>
      <c r="AF136" s="15"/>
      <c r="AG136" s="43"/>
      <c r="AH136" s="101"/>
      <c r="AI136" s="16" t="s">
        <v>20</v>
      </c>
      <c r="AJ136" s="6"/>
      <c r="AK136" s="246" t="s">
        <v>63</v>
      </c>
      <c r="AL136" s="247"/>
      <c r="AM136" s="225" t="s">
        <v>22</v>
      </c>
      <c r="AN136" s="227"/>
      <c r="AP136" s="3"/>
      <c r="AQ136" s="3"/>
      <c r="AR136" s="3"/>
    </row>
    <row r="137" spans="1:44" ht="13.5" thickBot="1" x14ac:dyDescent="0.3">
      <c r="B137" s="243"/>
      <c r="C137" s="245"/>
      <c r="D137" s="18">
        <v>1</v>
      </c>
      <c r="E137" s="44">
        <v>2</v>
      </c>
      <c r="F137" s="195">
        <v>3</v>
      </c>
      <c r="G137" s="19">
        <v>4</v>
      </c>
      <c r="H137" s="19">
        <v>5</v>
      </c>
      <c r="I137" s="19">
        <v>6</v>
      </c>
      <c r="J137" s="19">
        <v>7</v>
      </c>
      <c r="K137" s="19">
        <v>8</v>
      </c>
      <c r="L137" s="169">
        <v>9</v>
      </c>
      <c r="M137" s="194">
        <v>10</v>
      </c>
      <c r="N137" s="19">
        <v>11</v>
      </c>
      <c r="O137" s="19">
        <v>12</v>
      </c>
      <c r="P137" s="19">
        <v>13</v>
      </c>
      <c r="Q137" s="19">
        <v>14</v>
      </c>
      <c r="R137" s="19">
        <v>15</v>
      </c>
      <c r="S137" s="44">
        <v>16</v>
      </c>
      <c r="T137" s="195">
        <v>17</v>
      </c>
      <c r="U137" s="19">
        <v>18</v>
      </c>
      <c r="V137" s="19">
        <v>19</v>
      </c>
      <c r="W137" s="19">
        <v>20</v>
      </c>
      <c r="X137" s="19">
        <v>21</v>
      </c>
      <c r="Y137" s="19">
        <v>22</v>
      </c>
      <c r="Z137" s="169">
        <v>23</v>
      </c>
      <c r="AA137" s="194">
        <v>24</v>
      </c>
      <c r="AB137" s="19">
        <v>25</v>
      </c>
      <c r="AC137" s="19">
        <v>26</v>
      </c>
      <c r="AD137" s="19">
        <v>27</v>
      </c>
      <c r="AE137" s="19">
        <v>28</v>
      </c>
      <c r="AF137" s="19">
        <v>29</v>
      </c>
      <c r="AG137" s="44">
        <v>30</v>
      </c>
      <c r="AH137" s="102"/>
      <c r="AI137" s="20"/>
      <c r="AJ137" s="6"/>
      <c r="AK137" s="248"/>
      <c r="AL137" s="249"/>
      <c r="AM137" s="226"/>
      <c r="AN137" s="228"/>
      <c r="AP137" s="3"/>
      <c r="AQ137" s="3"/>
      <c r="AR137" s="3"/>
    </row>
    <row r="138" spans="1:44" s="3" customFormat="1" ht="25.5" customHeight="1" x14ac:dyDescent="0.25">
      <c r="A138" s="1">
        <v>1</v>
      </c>
      <c r="B138" s="98" t="s">
        <v>41</v>
      </c>
      <c r="C138" s="79" t="s">
        <v>23</v>
      </c>
      <c r="D138" s="164"/>
      <c r="E138" s="48"/>
      <c r="F138" s="131"/>
      <c r="G138" s="23"/>
      <c r="H138" s="23"/>
      <c r="I138" s="23"/>
      <c r="J138" s="23"/>
      <c r="K138" s="46"/>
      <c r="L138" s="199"/>
      <c r="M138" s="22"/>
      <c r="N138" s="23"/>
      <c r="O138" s="23"/>
      <c r="P138" s="23"/>
      <c r="Q138" s="23"/>
      <c r="R138" s="46"/>
      <c r="S138" s="48"/>
      <c r="T138" s="131"/>
      <c r="U138" s="23"/>
      <c r="V138" s="23"/>
      <c r="W138" s="23"/>
      <c r="X138" s="23"/>
      <c r="Y138" s="46"/>
      <c r="Z138" s="199"/>
      <c r="AA138" s="22"/>
      <c r="AB138" s="23"/>
      <c r="AC138" s="23"/>
      <c r="AD138" s="23"/>
      <c r="AE138" s="23"/>
      <c r="AF138" s="46"/>
      <c r="AG138" s="217"/>
      <c r="AH138" s="111"/>
      <c r="AI138" s="69">
        <f>SUM(D138:AH138)</f>
        <v>0</v>
      </c>
      <c r="AJ138" s="6"/>
      <c r="AK138" s="230">
        <f>AI138+AI139+AI144+AI145+AI146+AI140</f>
        <v>0</v>
      </c>
      <c r="AL138" s="231"/>
      <c r="AM138" s="66">
        <v>20</v>
      </c>
      <c r="AN138" s="228"/>
      <c r="AP138" s="2"/>
      <c r="AQ138" s="2"/>
      <c r="AR138" s="2"/>
    </row>
    <row r="139" spans="1:44" s="3" customFormat="1" ht="25.5" customHeight="1" x14ac:dyDescent="0.25">
      <c r="A139" s="1">
        <v>2</v>
      </c>
      <c r="B139" s="99" t="s">
        <v>80</v>
      </c>
      <c r="C139" s="79" t="s">
        <v>24</v>
      </c>
      <c r="D139" s="47"/>
      <c r="E139" s="49"/>
      <c r="F139" s="136"/>
      <c r="G139" s="45"/>
      <c r="H139" s="45"/>
      <c r="I139" s="45"/>
      <c r="J139" s="45"/>
      <c r="K139" s="45"/>
      <c r="L139" s="200"/>
      <c r="M139" s="47"/>
      <c r="N139" s="45"/>
      <c r="O139" s="45"/>
      <c r="P139" s="45"/>
      <c r="Q139" s="45"/>
      <c r="R139" s="45"/>
      <c r="S139" s="49"/>
      <c r="T139" s="136"/>
      <c r="U139" s="45"/>
      <c r="V139" s="45"/>
      <c r="W139" s="45"/>
      <c r="X139" s="45"/>
      <c r="Y139" s="45"/>
      <c r="Z139" s="200"/>
      <c r="AA139" s="47"/>
      <c r="AB139" s="45"/>
      <c r="AC139" s="45"/>
      <c r="AD139" s="45"/>
      <c r="AE139" s="45"/>
      <c r="AF139" s="45"/>
      <c r="AG139" s="202"/>
      <c r="AH139" s="111"/>
      <c r="AI139" s="70">
        <f>SUM(D139:AH139)</f>
        <v>0</v>
      </c>
      <c r="AJ139" s="6"/>
      <c r="AK139" s="232"/>
      <c r="AL139" s="233"/>
      <c r="AM139" s="63"/>
      <c r="AN139" s="228"/>
      <c r="AP139" s="2"/>
      <c r="AQ139" s="2"/>
      <c r="AR139" s="2"/>
    </row>
    <row r="140" spans="1:44" s="3" customFormat="1" ht="25.5" customHeight="1" x14ac:dyDescent="0.25">
      <c r="A140" s="1">
        <v>3</v>
      </c>
      <c r="B140" s="99" t="s">
        <v>25</v>
      </c>
      <c r="C140" s="80" t="s">
        <v>23</v>
      </c>
      <c r="D140" s="47"/>
      <c r="E140" s="49"/>
      <c r="F140" s="136"/>
      <c r="G140" s="45"/>
      <c r="H140" s="45"/>
      <c r="I140" s="45"/>
      <c r="J140" s="45"/>
      <c r="K140" s="45"/>
      <c r="L140" s="200"/>
      <c r="M140" s="47"/>
      <c r="N140" s="45"/>
      <c r="O140" s="45"/>
      <c r="P140" s="45"/>
      <c r="Q140" s="45"/>
      <c r="R140" s="45"/>
      <c r="S140" s="49"/>
      <c r="T140" s="136"/>
      <c r="U140" s="45"/>
      <c r="V140" s="45"/>
      <c r="W140" s="45"/>
      <c r="X140" s="45"/>
      <c r="Y140" s="45"/>
      <c r="Z140" s="200"/>
      <c r="AA140" s="47"/>
      <c r="AB140" s="45"/>
      <c r="AC140" s="45"/>
      <c r="AD140" s="45"/>
      <c r="AE140" s="45"/>
      <c r="AF140" s="45"/>
      <c r="AG140" s="202"/>
      <c r="AH140" s="111"/>
      <c r="AI140" s="70">
        <f>SUM(D140:AH140)</f>
        <v>0</v>
      </c>
      <c r="AJ140" s="6"/>
      <c r="AK140" s="234"/>
      <c r="AL140" s="235"/>
      <c r="AM140" s="29" t="s">
        <v>64</v>
      </c>
      <c r="AN140" s="229"/>
      <c r="AP140" s="2"/>
      <c r="AQ140" s="2"/>
      <c r="AR140" s="2"/>
    </row>
    <row r="141" spans="1:44" ht="25.5" customHeight="1" x14ac:dyDescent="0.25">
      <c r="A141" s="1">
        <v>4</v>
      </c>
      <c r="B141" s="99" t="s">
        <v>27</v>
      </c>
      <c r="C141" s="80"/>
      <c r="D141" s="47"/>
      <c r="E141" s="144">
        <f>SUM(D138:E138)+SUM(D140:E140)+SUM(AD126:AH126)+SUM(AD128:AH128)</f>
        <v>0</v>
      </c>
      <c r="F141" s="136"/>
      <c r="G141" s="45"/>
      <c r="H141" s="45"/>
      <c r="I141" s="45"/>
      <c r="J141" s="45"/>
      <c r="K141" s="45"/>
      <c r="L141" s="172">
        <f>SUM(F138:L138)+SUM(F140:L140)</f>
        <v>0</v>
      </c>
      <c r="M141" s="47"/>
      <c r="N141" s="45"/>
      <c r="O141" s="45"/>
      <c r="P141" s="45"/>
      <c r="Q141" s="45"/>
      <c r="R141" s="45"/>
      <c r="S141" s="144">
        <f>SUM(M138:S138)+SUM(M140:S140)</f>
        <v>0</v>
      </c>
      <c r="T141" s="136"/>
      <c r="U141" s="45"/>
      <c r="V141" s="45"/>
      <c r="W141" s="45"/>
      <c r="X141" s="45"/>
      <c r="Y141" s="45"/>
      <c r="Z141" s="172">
        <f>SUM(T138:Z138)+SUM(T140:Z140)</f>
        <v>0</v>
      </c>
      <c r="AA141" s="47"/>
      <c r="AB141" s="45"/>
      <c r="AC141" s="45"/>
      <c r="AD141" s="45"/>
      <c r="AE141" s="45"/>
      <c r="AF141" s="45"/>
      <c r="AG141" s="211">
        <f>SUM(AA138:AG138)+SUM(AA140:AG140)</f>
        <v>0</v>
      </c>
      <c r="AH141" s="111"/>
      <c r="AI141" s="50">
        <f>E141+L141+S141+Z141+AG141</f>
        <v>0</v>
      </c>
      <c r="AJ141" s="6"/>
      <c r="AK141" s="236" t="s">
        <v>131</v>
      </c>
      <c r="AL141" s="239" t="s">
        <v>132</v>
      </c>
      <c r="AM141" s="25">
        <f>(AM138*8.2)/100*C11</f>
        <v>164</v>
      </c>
      <c r="AN141" s="58" t="s">
        <v>77</v>
      </c>
    </row>
    <row r="142" spans="1:44" ht="25.5" customHeight="1" x14ac:dyDescent="0.25">
      <c r="A142" s="1">
        <v>5</v>
      </c>
      <c r="B142" s="99" t="s">
        <v>28</v>
      </c>
      <c r="C142" s="81"/>
      <c r="D142" s="47"/>
      <c r="E142" s="144">
        <f>SUM(D138:E138)+SUM(D139:E140)+SUM(AD126:AH126)+SUM(AD127:AH128)</f>
        <v>0</v>
      </c>
      <c r="F142" s="136"/>
      <c r="G142" s="45"/>
      <c r="H142" s="45"/>
      <c r="I142" s="45"/>
      <c r="J142" s="45"/>
      <c r="K142" s="45"/>
      <c r="L142" s="172">
        <f>SUM(F138:L138)+SUM(F139:L140)</f>
        <v>0</v>
      </c>
      <c r="M142" s="47"/>
      <c r="N142" s="45"/>
      <c r="O142" s="45"/>
      <c r="P142" s="45"/>
      <c r="Q142" s="45"/>
      <c r="R142" s="45"/>
      <c r="S142" s="144">
        <f>SUM(M138:S138)+SUM(M139:S140)</f>
        <v>0</v>
      </c>
      <c r="T142" s="136"/>
      <c r="U142" s="45"/>
      <c r="V142" s="45"/>
      <c r="W142" s="45"/>
      <c r="X142" s="45"/>
      <c r="Y142" s="45"/>
      <c r="Z142" s="172">
        <f>SUM(T138:Z138)+SUM(T139:Z140)</f>
        <v>0</v>
      </c>
      <c r="AA142" s="47"/>
      <c r="AB142" s="45"/>
      <c r="AC142" s="45"/>
      <c r="AD142" s="45"/>
      <c r="AE142" s="45"/>
      <c r="AF142" s="45"/>
      <c r="AG142" s="211">
        <f>SUM(AA138:AG138)+SUM(AA139:AG140)</f>
        <v>0</v>
      </c>
      <c r="AH142" s="111"/>
      <c r="AI142" s="50">
        <f>E142+L142+S142+Z142+AG142</f>
        <v>0</v>
      </c>
      <c r="AJ142" s="6"/>
      <c r="AK142" s="237"/>
      <c r="AL142" s="240"/>
      <c r="AM142" s="56"/>
      <c r="AN142" s="60">
        <f>AK138-AM141</f>
        <v>-164</v>
      </c>
    </row>
    <row r="143" spans="1:44" ht="25.5" customHeight="1" x14ac:dyDescent="0.25">
      <c r="A143" s="1">
        <v>6</v>
      </c>
      <c r="B143" s="99" t="s">
        <v>29</v>
      </c>
      <c r="C143" s="82"/>
      <c r="D143" s="47"/>
      <c r="E143" s="49"/>
      <c r="F143" s="136"/>
      <c r="G143" s="45"/>
      <c r="H143" s="45"/>
      <c r="I143" s="45"/>
      <c r="J143" s="45"/>
      <c r="K143" s="45"/>
      <c r="L143" s="200"/>
      <c r="M143" s="47"/>
      <c r="N143" s="45"/>
      <c r="O143" s="45"/>
      <c r="P143" s="45"/>
      <c r="Q143" s="45"/>
      <c r="R143" s="45"/>
      <c r="S143" s="49"/>
      <c r="T143" s="136"/>
      <c r="U143" s="45"/>
      <c r="V143" s="45"/>
      <c r="W143" s="45"/>
      <c r="X143" s="45"/>
      <c r="Y143" s="45"/>
      <c r="Z143" s="200"/>
      <c r="AA143" s="47"/>
      <c r="AB143" s="45"/>
      <c r="AC143" s="45"/>
      <c r="AD143" s="45"/>
      <c r="AE143" s="45"/>
      <c r="AF143" s="45"/>
      <c r="AG143" s="202"/>
      <c r="AH143" s="111"/>
      <c r="AI143" s="220"/>
      <c r="AJ143" s="6"/>
      <c r="AK143" s="237"/>
      <c r="AL143" s="240"/>
      <c r="AM143" s="56"/>
      <c r="AN143" s="34"/>
    </row>
    <row r="144" spans="1:44" ht="25.5" customHeight="1" x14ac:dyDescent="0.25">
      <c r="A144" s="1">
        <v>7</v>
      </c>
      <c r="B144" s="91" t="s">
        <v>30</v>
      </c>
      <c r="C144" s="82" t="s">
        <v>31</v>
      </c>
      <c r="D144" s="86"/>
      <c r="E144" s="148">
        <f>SUM(D144)+SUM(AD132:AH132)</f>
        <v>0</v>
      </c>
      <c r="F144" s="137"/>
      <c r="G144" s="85"/>
      <c r="H144" s="85"/>
      <c r="I144" s="85"/>
      <c r="J144" s="85"/>
      <c r="K144" s="85"/>
      <c r="L144" s="206">
        <f>SUM(F144:K144)</f>
        <v>0</v>
      </c>
      <c r="M144" s="86"/>
      <c r="N144" s="85"/>
      <c r="O144" s="85"/>
      <c r="P144" s="85"/>
      <c r="Q144" s="85"/>
      <c r="R144" s="85"/>
      <c r="S144" s="148">
        <f>SUM(M144:R144)</f>
        <v>0</v>
      </c>
      <c r="T144" s="137"/>
      <c r="U144" s="85"/>
      <c r="V144" s="85"/>
      <c r="W144" s="85"/>
      <c r="X144" s="85"/>
      <c r="Y144" s="85"/>
      <c r="Z144" s="206">
        <f>SUM(T144:Y144)</f>
        <v>0</v>
      </c>
      <c r="AA144" s="86"/>
      <c r="AB144" s="85"/>
      <c r="AC144" s="85"/>
      <c r="AD144" s="85"/>
      <c r="AE144" s="85"/>
      <c r="AF144" s="85"/>
      <c r="AG144" s="218">
        <f>SUM(AA144:AF144)</f>
        <v>0</v>
      </c>
      <c r="AH144" s="112"/>
      <c r="AI144" s="50">
        <f>E144+L144+S144+Z144+AG144</f>
        <v>0</v>
      </c>
      <c r="AJ144" s="6"/>
      <c r="AK144" s="237"/>
      <c r="AL144" s="240"/>
      <c r="AM144" s="56"/>
      <c r="AN144" s="55"/>
    </row>
    <row r="145" spans="1:44" ht="25.5" customHeight="1" x14ac:dyDescent="0.25">
      <c r="A145" s="1">
        <v>8</v>
      </c>
      <c r="B145" s="91" t="s">
        <v>32</v>
      </c>
      <c r="C145" s="82" t="s">
        <v>31</v>
      </c>
      <c r="D145" s="86"/>
      <c r="E145" s="148">
        <f>SUM(D145)+SUM(AD133:AH133)</f>
        <v>0</v>
      </c>
      <c r="F145" s="137"/>
      <c r="G145" s="85"/>
      <c r="H145" s="85"/>
      <c r="I145" s="85"/>
      <c r="J145" s="85"/>
      <c r="K145" s="85"/>
      <c r="L145" s="206">
        <f>SUM(F145:K145)</f>
        <v>0</v>
      </c>
      <c r="M145" s="86"/>
      <c r="N145" s="85"/>
      <c r="O145" s="85"/>
      <c r="P145" s="85"/>
      <c r="Q145" s="85"/>
      <c r="R145" s="85"/>
      <c r="S145" s="148">
        <f>SUM(M145:R145)</f>
        <v>0</v>
      </c>
      <c r="T145" s="137"/>
      <c r="U145" s="85"/>
      <c r="V145" s="85"/>
      <c r="W145" s="85"/>
      <c r="X145" s="85"/>
      <c r="Y145" s="85"/>
      <c r="Z145" s="206">
        <f>SUM(T145:Y145)</f>
        <v>0</v>
      </c>
      <c r="AA145" s="86"/>
      <c r="AB145" s="85"/>
      <c r="AC145" s="85"/>
      <c r="AD145" s="85"/>
      <c r="AE145" s="85"/>
      <c r="AF145" s="85"/>
      <c r="AG145" s="218">
        <f>SUM(AA145:AF145)</f>
        <v>0</v>
      </c>
      <c r="AH145" s="112"/>
      <c r="AI145" s="50">
        <f>E145+L145+S145+Z145+AG145</f>
        <v>0</v>
      </c>
      <c r="AJ145" s="6"/>
      <c r="AK145" s="238"/>
      <c r="AL145" s="241"/>
      <c r="AM145" s="56"/>
      <c r="AN145" s="34" t="s">
        <v>133</v>
      </c>
    </row>
    <row r="146" spans="1:44" ht="25.5" customHeight="1" thickBot="1" x14ac:dyDescent="0.3">
      <c r="A146" s="1">
        <v>9</v>
      </c>
      <c r="B146" s="100" t="s">
        <v>33</v>
      </c>
      <c r="C146" s="83" t="s">
        <v>31</v>
      </c>
      <c r="D146" s="52"/>
      <c r="E146" s="149">
        <f>SUM(D146)+SUM(AD134:AH134)</f>
        <v>0</v>
      </c>
      <c r="F146" s="138"/>
      <c r="G146" s="51"/>
      <c r="H146" s="51"/>
      <c r="I146" s="51"/>
      <c r="J146" s="51"/>
      <c r="K146" s="51"/>
      <c r="L146" s="207">
        <f>SUM(F146:K146)</f>
        <v>0</v>
      </c>
      <c r="M146" s="52"/>
      <c r="N146" s="51"/>
      <c r="O146" s="51"/>
      <c r="P146" s="51"/>
      <c r="Q146" s="51"/>
      <c r="R146" s="51"/>
      <c r="S146" s="149">
        <f>SUM(M146:R146)</f>
        <v>0</v>
      </c>
      <c r="T146" s="138"/>
      <c r="U146" s="51"/>
      <c r="V146" s="51"/>
      <c r="W146" s="51"/>
      <c r="X146" s="51"/>
      <c r="Y146" s="51"/>
      <c r="Z146" s="207">
        <f>SUM(T146:Y146)</f>
        <v>0</v>
      </c>
      <c r="AA146" s="52"/>
      <c r="AB146" s="51"/>
      <c r="AC146" s="51"/>
      <c r="AD146" s="51"/>
      <c r="AE146" s="51"/>
      <c r="AF146" s="51"/>
      <c r="AG146" s="219">
        <f>SUM(AA146:AF146)</f>
        <v>0</v>
      </c>
      <c r="AH146" s="113"/>
      <c r="AI146" s="50">
        <f>E146+L146+S146+Z146+AG146</f>
        <v>0</v>
      </c>
      <c r="AJ146" s="6"/>
      <c r="AK146" s="38">
        <f>AK89+AK101+AK113+AK126+AK138+AK76+AK64+AK52+AK39+AK27+AK15</f>
        <v>0</v>
      </c>
      <c r="AL146" s="39">
        <f>AM92+AM104+AM116+AM129+AM141+AM79+AM67+AM55+AM42+AM30+AM18</f>
        <v>1951.6000000000001</v>
      </c>
      <c r="AM146" s="40"/>
      <c r="AN146" s="41">
        <f>AK146-AL146+$AN$15</f>
        <v>-1951.6000000000001</v>
      </c>
    </row>
    <row r="147" spans="1:44" ht="13.5" thickBot="1" x14ac:dyDescent="0.3">
      <c r="B147" s="142"/>
      <c r="C147" s="12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42"/>
      <c r="AK147" s="94"/>
      <c r="AL147" s="94"/>
      <c r="AP147" s="3"/>
      <c r="AQ147" s="3"/>
      <c r="AR147" s="3"/>
    </row>
    <row r="148" spans="1:44" ht="13.5" thickBot="1" x14ac:dyDescent="0.3">
      <c r="B148" s="242" t="s">
        <v>65</v>
      </c>
      <c r="C148" s="244" t="s">
        <v>14</v>
      </c>
      <c r="D148" s="14" t="s">
        <v>66</v>
      </c>
      <c r="E148" s="15"/>
      <c r="F148" s="15"/>
      <c r="G148" s="15"/>
      <c r="H148" s="15"/>
      <c r="I148" s="15"/>
      <c r="J148" s="43"/>
      <c r="K148" s="15" t="s">
        <v>67</v>
      </c>
      <c r="L148" s="15"/>
      <c r="M148" s="15"/>
      <c r="N148" s="15"/>
      <c r="O148" s="15"/>
      <c r="P148" s="15"/>
      <c r="Q148" s="15"/>
      <c r="R148" s="14" t="s">
        <v>68</v>
      </c>
      <c r="S148" s="15"/>
      <c r="T148" s="15"/>
      <c r="U148" s="15"/>
      <c r="V148" s="15"/>
      <c r="W148" s="15"/>
      <c r="X148" s="43"/>
      <c r="Y148" s="15" t="s">
        <v>69</v>
      </c>
      <c r="Z148" s="15"/>
      <c r="AA148" s="15"/>
      <c r="AB148" s="15"/>
      <c r="AC148" s="15"/>
      <c r="AD148" s="15"/>
      <c r="AE148" s="15"/>
      <c r="AF148" s="14" t="s">
        <v>163</v>
      </c>
      <c r="AG148" s="15"/>
      <c r="AH148" s="43"/>
      <c r="AI148" s="71" t="s">
        <v>20</v>
      </c>
      <c r="AJ148" s="6"/>
      <c r="AK148" s="246" t="s">
        <v>70</v>
      </c>
      <c r="AL148" s="247"/>
      <c r="AM148" s="225" t="s">
        <v>22</v>
      </c>
      <c r="AN148" s="227"/>
      <c r="AP148" s="3"/>
      <c r="AQ148" s="3"/>
      <c r="AR148" s="3"/>
    </row>
    <row r="149" spans="1:44" ht="13.5" thickBot="1" x14ac:dyDescent="0.3">
      <c r="B149" s="243"/>
      <c r="C149" s="245"/>
      <c r="D149" s="194">
        <v>1</v>
      </c>
      <c r="E149" s="19">
        <v>2</v>
      </c>
      <c r="F149" s="19">
        <v>3</v>
      </c>
      <c r="G149" s="19">
        <v>4</v>
      </c>
      <c r="H149" s="19">
        <v>5</v>
      </c>
      <c r="I149" s="19">
        <v>6</v>
      </c>
      <c r="J149" s="44">
        <v>7</v>
      </c>
      <c r="K149" s="195">
        <v>8</v>
      </c>
      <c r="L149" s="19">
        <v>9</v>
      </c>
      <c r="M149" s="19">
        <v>10</v>
      </c>
      <c r="N149" s="19">
        <v>11</v>
      </c>
      <c r="O149" s="19">
        <v>12</v>
      </c>
      <c r="P149" s="19">
        <v>13</v>
      </c>
      <c r="Q149" s="169">
        <v>14</v>
      </c>
      <c r="R149" s="194">
        <v>15</v>
      </c>
      <c r="S149" s="19">
        <v>16</v>
      </c>
      <c r="T149" s="19">
        <v>17</v>
      </c>
      <c r="U149" s="19">
        <v>18</v>
      </c>
      <c r="V149" s="19">
        <v>19</v>
      </c>
      <c r="W149" s="19">
        <v>20</v>
      </c>
      <c r="X149" s="44">
        <v>21</v>
      </c>
      <c r="Y149" s="195">
        <v>22</v>
      </c>
      <c r="Z149" s="19">
        <v>23</v>
      </c>
      <c r="AA149" s="19">
        <v>24</v>
      </c>
      <c r="AB149" s="19">
        <v>25</v>
      </c>
      <c r="AC149" s="19">
        <v>26</v>
      </c>
      <c r="AD149" s="19">
        <v>27</v>
      </c>
      <c r="AE149" s="169">
        <v>28</v>
      </c>
      <c r="AF149" s="194">
        <v>29</v>
      </c>
      <c r="AG149" s="19">
        <v>30</v>
      </c>
      <c r="AH149" s="44">
        <v>31</v>
      </c>
      <c r="AI149" s="72"/>
      <c r="AJ149" s="6"/>
      <c r="AK149" s="248"/>
      <c r="AL149" s="249"/>
      <c r="AM149" s="226"/>
      <c r="AN149" s="228"/>
      <c r="AP149" s="3"/>
      <c r="AQ149" s="3"/>
      <c r="AR149" s="3"/>
    </row>
    <row r="150" spans="1:44" s="3" customFormat="1" ht="25.5" customHeight="1" x14ac:dyDescent="0.25">
      <c r="A150" s="1">
        <v>1</v>
      </c>
      <c r="B150" s="98" t="s">
        <v>41</v>
      </c>
      <c r="C150" s="79" t="s">
        <v>23</v>
      </c>
      <c r="D150" s="22"/>
      <c r="E150" s="23"/>
      <c r="F150" s="23"/>
      <c r="G150" s="23"/>
      <c r="H150" s="23"/>
      <c r="I150" s="46"/>
      <c r="J150" s="48"/>
      <c r="K150" s="131"/>
      <c r="L150" s="23"/>
      <c r="M150" s="23"/>
      <c r="N150" s="23"/>
      <c r="O150" s="23"/>
      <c r="P150" s="46"/>
      <c r="Q150" s="199"/>
      <c r="R150" s="22"/>
      <c r="S150" s="23"/>
      <c r="T150" s="23"/>
      <c r="U150" s="23"/>
      <c r="V150" s="23"/>
      <c r="W150" s="46"/>
      <c r="X150" s="48"/>
      <c r="Y150" s="131"/>
      <c r="Z150" s="23"/>
      <c r="AA150" s="23"/>
      <c r="AB150" s="23"/>
      <c r="AC150" s="23"/>
      <c r="AD150" s="46"/>
      <c r="AE150" s="199"/>
      <c r="AF150" s="22"/>
      <c r="AG150" s="23"/>
      <c r="AH150" s="135"/>
      <c r="AI150" s="87">
        <f>SUM(D150:AH150)</f>
        <v>0</v>
      </c>
      <c r="AJ150" s="6"/>
      <c r="AK150" s="230">
        <f>AI150+AI151+AI156+AI157+AI158+AI152</f>
        <v>0</v>
      </c>
      <c r="AL150" s="231"/>
      <c r="AM150" s="66">
        <v>23</v>
      </c>
      <c r="AN150" s="228"/>
      <c r="AP150" s="2"/>
      <c r="AQ150" s="2"/>
      <c r="AR150" s="2"/>
    </row>
    <row r="151" spans="1:44" s="3" customFormat="1" ht="25.5" customHeight="1" x14ac:dyDescent="0.25">
      <c r="A151" s="1">
        <v>2</v>
      </c>
      <c r="B151" s="99" t="s">
        <v>80</v>
      </c>
      <c r="C151" s="79" t="s">
        <v>24</v>
      </c>
      <c r="D151" s="47"/>
      <c r="E151" s="45"/>
      <c r="F151" s="45"/>
      <c r="G151" s="45"/>
      <c r="H151" s="45"/>
      <c r="I151" s="45"/>
      <c r="J151" s="49"/>
      <c r="K151" s="136"/>
      <c r="L151" s="45"/>
      <c r="M151" s="45"/>
      <c r="N151" s="45"/>
      <c r="O151" s="45"/>
      <c r="P151" s="45"/>
      <c r="Q151" s="200"/>
      <c r="R151" s="47"/>
      <c r="S151" s="45"/>
      <c r="T151" s="45"/>
      <c r="U151" s="45"/>
      <c r="V151" s="45"/>
      <c r="W151" s="45"/>
      <c r="X151" s="49"/>
      <c r="Y151" s="136"/>
      <c r="Z151" s="45"/>
      <c r="AA151" s="45"/>
      <c r="AB151" s="45"/>
      <c r="AC151" s="45"/>
      <c r="AD151" s="45"/>
      <c r="AE151" s="200"/>
      <c r="AF151" s="47"/>
      <c r="AG151" s="45"/>
      <c r="AH151" s="202"/>
      <c r="AI151" s="88">
        <f>SUM(D151:AH151)</f>
        <v>0</v>
      </c>
      <c r="AJ151" s="6"/>
      <c r="AK151" s="232"/>
      <c r="AL151" s="233"/>
      <c r="AM151" s="63"/>
      <c r="AN151" s="228"/>
      <c r="AP151" s="2"/>
      <c r="AQ151" s="2"/>
      <c r="AR151" s="2"/>
    </row>
    <row r="152" spans="1:44" s="3" customFormat="1" ht="25.5" customHeight="1" x14ac:dyDescent="0.25">
      <c r="A152" s="1">
        <v>3</v>
      </c>
      <c r="B152" s="99" t="s">
        <v>25</v>
      </c>
      <c r="C152" s="80" t="s">
        <v>23</v>
      </c>
      <c r="D152" s="47"/>
      <c r="E152" s="45"/>
      <c r="F152" s="45"/>
      <c r="G152" s="45"/>
      <c r="H152" s="45"/>
      <c r="I152" s="45"/>
      <c r="J152" s="49"/>
      <c r="K152" s="136"/>
      <c r="L152" s="45"/>
      <c r="M152" s="45"/>
      <c r="N152" s="45"/>
      <c r="O152" s="45"/>
      <c r="P152" s="45"/>
      <c r="Q152" s="200"/>
      <c r="R152" s="47"/>
      <c r="S152" s="45"/>
      <c r="T152" s="45"/>
      <c r="U152" s="45"/>
      <c r="V152" s="45"/>
      <c r="W152" s="45"/>
      <c r="X152" s="49"/>
      <c r="Y152" s="136"/>
      <c r="Z152" s="45"/>
      <c r="AA152" s="45"/>
      <c r="AB152" s="45"/>
      <c r="AC152" s="45"/>
      <c r="AD152" s="45"/>
      <c r="AE152" s="200"/>
      <c r="AF152" s="47"/>
      <c r="AG152" s="45"/>
      <c r="AH152" s="202"/>
      <c r="AI152" s="88">
        <f>SUM(D152:AH152)</f>
        <v>0</v>
      </c>
      <c r="AJ152" s="6"/>
      <c r="AK152" s="234"/>
      <c r="AL152" s="235"/>
      <c r="AM152" s="29" t="s">
        <v>71</v>
      </c>
      <c r="AN152" s="229"/>
      <c r="AP152" s="2"/>
      <c r="AQ152" s="2"/>
      <c r="AR152" s="2"/>
    </row>
    <row r="153" spans="1:44" ht="25.5" customHeight="1" x14ac:dyDescent="0.25">
      <c r="A153" s="1">
        <v>4</v>
      </c>
      <c r="B153" s="99" t="s">
        <v>27</v>
      </c>
      <c r="C153" s="80"/>
      <c r="D153" s="47"/>
      <c r="E153" s="45"/>
      <c r="F153" s="45"/>
      <c r="G153" s="45"/>
      <c r="H153" s="45"/>
      <c r="I153" s="45"/>
      <c r="J153" s="144">
        <f>SUM(D150:J150)+SUM(D152:J152)</f>
        <v>0</v>
      </c>
      <c r="K153" s="136"/>
      <c r="L153" s="45"/>
      <c r="M153" s="45"/>
      <c r="N153" s="45"/>
      <c r="O153" s="45"/>
      <c r="P153" s="45"/>
      <c r="Q153" s="172">
        <f>SUM(K150:Q150)+SUM(K152:Q152)</f>
        <v>0</v>
      </c>
      <c r="R153" s="47"/>
      <c r="S153" s="45"/>
      <c r="T153" s="45"/>
      <c r="U153" s="45"/>
      <c r="V153" s="45"/>
      <c r="W153" s="45"/>
      <c r="X153" s="144">
        <f>SUM(R150:X150)+SUM(R152:X152)</f>
        <v>0</v>
      </c>
      <c r="Y153" s="136"/>
      <c r="Z153" s="45"/>
      <c r="AA153" s="45"/>
      <c r="AB153" s="45"/>
      <c r="AC153" s="45"/>
      <c r="AD153" s="45"/>
      <c r="AE153" s="172">
        <f>SUM(Y150:AE150)+SUM(Y152:AE152)</f>
        <v>0</v>
      </c>
      <c r="AF153" s="47"/>
      <c r="AG153" s="45"/>
      <c r="AH153" s="202"/>
      <c r="AI153" s="88">
        <f>J153+Q153+X153+AE153</f>
        <v>0</v>
      </c>
      <c r="AJ153" s="6"/>
      <c r="AK153" s="236" t="s">
        <v>134</v>
      </c>
      <c r="AL153" s="239" t="s">
        <v>135</v>
      </c>
      <c r="AM153" s="25">
        <f>(AM150*8.2)/100*C11</f>
        <v>188.6</v>
      </c>
      <c r="AN153" s="58" t="s">
        <v>78</v>
      </c>
    </row>
    <row r="154" spans="1:44" ht="25.5" customHeight="1" x14ac:dyDescent="0.25">
      <c r="A154" s="1">
        <v>5</v>
      </c>
      <c r="B154" s="99" t="s">
        <v>28</v>
      </c>
      <c r="C154" s="81"/>
      <c r="D154" s="47"/>
      <c r="E154" s="45"/>
      <c r="F154" s="45"/>
      <c r="G154" s="45"/>
      <c r="H154" s="45"/>
      <c r="I154" s="45"/>
      <c r="J154" s="144">
        <f>SUM(D150:J150)+SUM(D151:J152)</f>
        <v>0</v>
      </c>
      <c r="K154" s="136"/>
      <c r="L154" s="45"/>
      <c r="M154" s="45"/>
      <c r="N154" s="45"/>
      <c r="O154" s="45"/>
      <c r="P154" s="45"/>
      <c r="Q154" s="172">
        <f>SUM(K150:Q150)+SUM(K151:Q152)</f>
        <v>0</v>
      </c>
      <c r="R154" s="47"/>
      <c r="S154" s="45"/>
      <c r="T154" s="45"/>
      <c r="U154" s="45"/>
      <c r="V154" s="45"/>
      <c r="W154" s="45"/>
      <c r="X154" s="144">
        <f>SUM(R150:X150)+SUM(R151:X152)</f>
        <v>0</v>
      </c>
      <c r="Y154" s="136"/>
      <c r="Z154" s="45"/>
      <c r="AA154" s="45"/>
      <c r="AB154" s="45"/>
      <c r="AC154" s="45"/>
      <c r="AD154" s="45"/>
      <c r="AE154" s="172">
        <f>SUM(Y150:AE150)+SUM(Y151:AE152)</f>
        <v>0</v>
      </c>
      <c r="AF154" s="47"/>
      <c r="AG154" s="45"/>
      <c r="AH154" s="202"/>
      <c r="AI154" s="88">
        <f t="shared" ref="AI154:AI157" si="7">J154+Q154+X154+AE154</f>
        <v>0</v>
      </c>
      <c r="AJ154" s="6"/>
      <c r="AK154" s="237"/>
      <c r="AL154" s="240"/>
      <c r="AM154" s="56"/>
      <c r="AN154" s="60">
        <f>AK150-AM153</f>
        <v>-188.6</v>
      </c>
    </row>
    <row r="155" spans="1:44" ht="25.5" customHeight="1" x14ac:dyDescent="0.25">
      <c r="A155" s="1">
        <v>6</v>
      </c>
      <c r="B155" s="99" t="s">
        <v>29</v>
      </c>
      <c r="C155" s="82"/>
      <c r="D155" s="221"/>
      <c r="E155" s="45"/>
      <c r="F155" s="93"/>
      <c r="G155" s="45"/>
      <c r="H155" s="45"/>
      <c r="I155" s="45"/>
      <c r="J155" s="49"/>
      <c r="K155" s="139"/>
      <c r="L155" s="45"/>
      <c r="M155" s="93"/>
      <c r="N155" s="45"/>
      <c r="O155" s="45"/>
      <c r="P155" s="45"/>
      <c r="Q155" s="200"/>
      <c r="R155" s="221"/>
      <c r="S155" s="45"/>
      <c r="T155" s="93"/>
      <c r="U155" s="45"/>
      <c r="V155" s="45"/>
      <c r="W155" s="45"/>
      <c r="X155" s="49"/>
      <c r="Y155" s="139"/>
      <c r="Z155" s="45"/>
      <c r="AA155" s="93"/>
      <c r="AB155" s="45"/>
      <c r="AC155" s="45"/>
      <c r="AD155" s="45"/>
      <c r="AE155" s="200"/>
      <c r="AF155" s="47"/>
      <c r="AG155" s="45"/>
      <c r="AH155" s="202"/>
      <c r="AI155" s="222"/>
      <c r="AJ155" s="6"/>
      <c r="AK155" s="237"/>
      <c r="AL155" s="240"/>
      <c r="AM155" s="56"/>
      <c r="AN155" s="34"/>
    </row>
    <row r="156" spans="1:44" ht="25.5" customHeight="1" x14ac:dyDescent="0.25">
      <c r="A156" s="1">
        <v>7</v>
      </c>
      <c r="B156" s="91" t="s">
        <v>30</v>
      </c>
      <c r="C156" s="82" t="s">
        <v>31</v>
      </c>
      <c r="D156" s="86"/>
      <c r="E156" s="85"/>
      <c r="F156" s="85"/>
      <c r="G156" s="85"/>
      <c r="H156" s="85"/>
      <c r="I156" s="85"/>
      <c r="J156" s="148">
        <f>SUM(D156:I156)</f>
        <v>0</v>
      </c>
      <c r="K156" s="137"/>
      <c r="L156" s="85"/>
      <c r="M156" s="85"/>
      <c r="N156" s="85"/>
      <c r="O156" s="85"/>
      <c r="P156" s="85"/>
      <c r="Q156" s="206">
        <f>SUM(K156:P156)</f>
        <v>0</v>
      </c>
      <c r="R156" s="86"/>
      <c r="S156" s="85"/>
      <c r="T156" s="85"/>
      <c r="U156" s="85"/>
      <c r="V156" s="85"/>
      <c r="W156" s="85"/>
      <c r="X156" s="148">
        <f>SUM(R156:W156)</f>
        <v>0</v>
      </c>
      <c r="Y156" s="137"/>
      <c r="Z156" s="85"/>
      <c r="AA156" s="85"/>
      <c r="AB156" s="85"/>
      <c r="AC156" s="85"/>
      <c r="AD156" s="85"/>
      <c r="AE156" s="206">
        <f>SUM(Y156:AD156)</f>
        <v>0</v>
      </c>
      <c r="AF156" s="86"/>
      <c r="AG156" s="85"/>
      <c r="AH156" s="203"/>
      <c r="AI156" s="88">
        <f t="shared" si="7"/>
        <v>0</v>
      </c>
      <c r="AJ156" s="6"/>
      <c r="AK156" s="237"/>
      <c r="AL156" s="240"/>
      <c r="AM156" s="56"/>
      <c r="AN156" s="55"/>
    </row>
    <row r="157" spans="1:44" ht="25.5" customHeight="1" x14ac:dyDescent="0.25">
      <c r="A157" s="1">
        <v>8</v>
      </c>
      <c r="B157" s="91" t="s">
        <v>32</v>
      </c>
      <c r="C157" s="82" t="s">
        <v>31</v>
      </c>
      <c r="D157" s="86"/>
      <c r="E157" s="85"/>
      <c r="F157" s="85"/>
      <c r="G157" s="85"/>
      <c r="H157" s="85"/>
      <c r="I157" s="85"/>
      <c r="J157" s="148">
        <f>SUM(D157:I157)</f>
        <v>0</v>
      </c>
      <c r="K157" s="137"/>
      <c r="L157" s="85"/>
      <c r="M157" s="85"/>
      <c r="N157" s="85"/>
      <c r="O157" s="85"/>
      <c r="P157" s="85"/>
      <c r="Q157" s="206">
        <f>SUM(K157:P157)</f>
        <v>0</v>
      </c>
      <c r="R157" s="86"/>
      <c r="S157" s="85"/>
      <c r="T157" s="85"/>
      <c r="U157" s="85"/>
      <c r="V157" s="85"/>
      <c r="W157" s="85"/>
      <c r="X157" s="148">
        <f>SUM(R157:W157)</f>
        <v>0</v>
      </c>
      <c r="Y157" s="137"/>
      <c r="Z157" s="85"/>
      <c r="AA157" s="85"/>
      <c r="AB157" s="85"/>
      <c r="AC157" s="85"/>
      <c r="AD157" s="85"/>
      <c r="AE157" s="206">
        <f>SUM(Y157:AD157)</f>
        <v>0</v>
      </c>
      <c r="AF157" s="86"/>
      <c r="AG157" s="85"/>
      <c r="AH157" s="203"/>
      <c r="AI157" s="88">
        <f t="shared" si="7"/>
        <v>0</v>
      </c>
      <c r="AJ157" s="6"/>
      <c r="AK157" s="238"/>
      <c r="AL157" s="241"/>
      <c r="AM157" s="56"/>
      <c r="AN157" s="34" t="s">
        <v>121</v>
      </c>
    </row>
    <row r="158" spans="1:44" ht="25.5" customHeight="1" thickBot="1" x14ac:dyDescent="0.3">
      <c r="A158" s="1">
        <v>9</v>
      </c>
      <c r="B158" s="100" t="s">
        <v>33</v>
      </c>
      <c r="C158" s="83" t="s">
        <v>31</v>
      </c>
      <c r="D158" s="52"/>
      <c r="E158" s="51"/>
      <c r="F158" s="51"/>
      <c r="G158" s="51"/>
      <c r="H158" s="51"/>
      <c r="I158" s="51"/>
      <c r="J158" s="149">
        <f>SUM(D158:I158)</f>
        <v>0</v>
      </c>
      <c r="K158" s="138"/>
      <c r="L158" s="51"/>
      <c r="M158" s="51"/>
      <c r="N158" s="51"/>
      <c r="O158" s="51"/>
      <c r="P158" s="51"/>
      <c r="Q158" s="207">
        <f>SUM(K158:P158)</f>
        <v>0</v>
      </c>
      <c r="R158" s="52"/>
      <c r="S158" s="51"/>
      <c r="T158" s="51"/>
      <c r="U158" s="51"/>
      <c r="V158" s="51"/>
      <c r="W158" s="51"/>
      <c r="X158" s="149">
        <f>SUM(R158:W158)</f>
        <v>0</v>
      </c>
      <c r="Y158" s="138"/>
      <c r="Z158" s="51"/>
      <c r="AA158" s="51"/>
      <c r="AB158" s="51"/>
      <c r="AC158" s="51"/>
      <c r="AD158" s="51"/>
      <c r="AE158" s="207">
        <f>SUM(Y158:AD158)</f>
        <v>0</v>
      </c>
      <c r="AF158" s="52"/>
      <c r="AG158" s="51"/>
      <c r="AH158" s="204"/>
      <c r="AI158" s="88">
        <f>J158+Q158+X158+AE158</f>
        <v>0</v>
      </c>
      <c r="AJ158" s="6"/>
      <c r="AK158" s="38">
        <f>AK89+AK101+AK113+AK126+AK138+AK150+AK76+AK64+AK52+AK39+AK27+AK15</f>
        <v>0</v>
      </c>
      <c r="AL158" s="39">
        <f>AM92+AM104+AM116+AM129+AM141+AM153+AM79+AM67+AM55+AM42+AM30+AM18</f>
        <v>2140.2000000000003</v>
      </c>
      <c r="AM158" s="40"/>
      <c r="AN158" s="41">
        <f>AK158-AL158+$AN$15</f>
        <v>-2140.2000000000003</v>
      </c>
    </row>
    <row r="160" spans="1:44" x14ac:dyDescent="0.25">
      <c r="B160" s="140" t="s">
        <v>185</v>
      </c>
    </row>
  </sheetData>
  <sheetProtection algorithmName="SHA-512" hashValue="xN7gtjWDesUB4l3I1IxSuiQOpM2p7yNvTmGAlhZsnS7JP+aHgfqOgeMpexkXXqyIJYEkOgCoMhbTzCN9ExYrIA==" saltValue="xOVKap9D2G88ruaGkD3RHg==" spinCount="100000" sheet="1" formatCells="0" formatColumns="0" formatRows="0"/>
  <mergeCells count="115">
    <mergeCell ref="C11:H11"/>
    <mergeCell ref="B1:I1"/>
    <mergeCell ref="C5:H5"/>
    <mergeCell ref="L5:N5"/>
    <mergeCell ref="S3:V3"/>
    <mergeCell ref="L10:P10"/>
    <mergeCell ref="B3:H3"/>
    <mergeCell ref="L3:N3"/>
    <mergeCell ref="L4:N4"/>
    <mergeCell ref="R8:S8"/>
    <mergeCell ref="C6:H6"/>
    <mergeCell ref="L6:N6"/>
    <mergeCell ref="C7:H7"/>
    <mergeCell ref="L7:N7"/>
    <mergeCell ref="C8:H8"/>
    <mergeCell ref="L8:N8"/>
    <mergeCell ref="C9:H9"/>
    <mergeCell ref="L9:N9"/>
    <mergeCell ref="C10:H10"/>
    <mergeCell ref="AN25:AN29"/>
    <mergeCell ref="AK27:AL29"/>
    <mergeCell ref="AK13:AL14"/>
    <mergeCell ref="AM13:AM14"/>
    <mergeCell ref="AN13:AN14"/>
    <mergeCell ref="AK15:AL17"/>
    <mergeCell ref="AK18:AK22"/>
    <mergeCell ref="AL18:AL22"/>
    <mergeCell ref="B13:B14"/>
    <mergeCell ref="C13:C14"/>
    <mergeCell ref="AK30:AK34"/>
    <mergeCell ref="AL30:AL34"/>
    <mergeCell ref="B37:B38"/>
    <mergeCell ref="C37:C38"/>
    <mergeCell ref="AK37:AL38"/>
    <mergeCell ref="B25:B26"/>
    <mergeCell ref="C25:C26"/>
    <mergeCell ref="AK25:AL26"/>
    <mergeCell ref="AM25:AM26"/>
    <mergeCell ref="AK55:AK59"/>
    <mergeCell ref="AL55:AL59"/>
    <mergeCell ref="B62:B63"/>
    <mergeCell ref="C62:C63"/>
    <mergeCell ref="AK62:AL63"/>
    <mergeCell ref="AN37:AN41"/>
    <mergeCell ref="AK39:AL41"/>
    <mergeCell ref="AK42:AK46"/>
    <mergeCell ref="AL42:AL46"/>
    <mergeCell ref="B50:B51"/>
    <mergeCell ref="C50:C51"/>
    <mergeCell ref="AK50:AL51"/>
    <mergeCell ref="AM50:AM51"/>
    <mergeCell ref="AN50:AN54"/>
    <mergeCell ref="AK52:AL54"/>
    <mergeCell ref="AM37:AM38"/>
    <mergeCell ref="AN62:AN66"/>
    <mergeCell ref="AK64:AL66"/>
    <mergeCell ref="AK67:AK71"/>
    <mergeCell ref="AL67:AL71"/>
    <mergeCell ref="AM62:AM63"/>
    <mergeCell ref="B74:B75"/>
    <mergeCell ref="C74:C75"/>
    <mergeCell ref="AK74:AL75"/>
    <mergeCell ref="AM74:AM75"/>
    <mergeCell ref="AN74:AN78"/>
    <mergeCell ref="AK76:AL78"/>
    <mergeCell ref="B99:B100"/>
    <mergeCell ref="C99:C100"/>
    <mergeCell ref="AK99:AL100"/>
    <mergeCell ref="B87:B88"/>
    <mergeCell ref="C87:C88"/>
    <mergeCell ref="AK87:AL88"/>
    <mergeCell ref="AM87:AM88"/>
    <mergeCell ref="AN87:AN91"/>
    <mergeCell ref="AK79:AK83"/>
    <mergeCell ref="AL79:AL83"/>
    <mergeCell ref="AN111:AN115"/>
    <mergeCell ref="AK113:AL115"/>
    <mergeCell ref="AM99:AM100"/>
    <mergeCell ref="AN99:AN103"/>
    <mergeCell ref="AK101:AL103"/>
    <mergeCell ref="AK104:AK108"/>
    <mergeCell ref="AL104:AL108"/>
    <mergeCell ref="AK89:AL91"/>
    <mergeCell ref="AK92:AK96"/>
    <mergeCell ref="AL92:AL96"/>
    <mergeCell ref="AK116:AK120"/>
    <mergeCell ref="AL116:AL120"/>
    <mergeCell ref="B124:B125"/>
    <mergeCell ref="C124:C125"/>
    <mergeCell ref="AK124:AL125"/>
    <mergeCell ref="B111:B112"/>
    <mergeCell ref="C111:C112"/>
    <mergeCell ref="AK111:AL112"/>
    <mergeCell ref="AM111:AM112"/>
    <mergeCell ref="B136:B137"/>
    <mergeCell ref="C136:C137"/>
    <mergeCell ref="AK136:AL137"/>
    <mergeCell ref="AM136:AM137"/>
    <mergeCell ref="AN136:AN140"/>
    <mergeCell ref="AK138:AL140"/>
    <mergeCell ref="AM124:AM125"/>
    <mergeCell ref="AN124:AN128"/>
    <mergeCell ref="AK126:AL128"/>
    <mergeCell ref="AK129:AK133"/>
    <mergeCell ref="AL129:AL133"/>
    <mergeCell ref="AM148:AM149"/>
    <mergeCell ref="AN148:AN152"/>
    <mergeCell ref="AK150:AL152"/>
    <mergeCell ref="AK153:AK157"/>
    <mergeCell ref="AL153:AL157"/>
    <mergeCell ref="AK141:AK145"/>
    <mergeCell ref="AL141:AL145"/>
    <mergeCell ref="B148:B149"/>
    <mergeCell ref="C148:C149"/>
    <mergeCell ref="AK148:AL149"/>
  </mergeCells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47" fitToHeight="4" orientation="landscape" r:id="rId1"/>
  <rowBreaks count="2" manualBreakCount="2">
    <brk id="47" max="39" man="1"/>
    <brk id="85" max="16383" man="1"/>
  </rowBreaks>
  <ignoredErrors>
    <ignoredError sqref="C33" twoDigitTextYear="1"/>
    <ignoredError sqref="L3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k x L W R g + j z y l A A A A 9 g A A A B I A H A B D b 2 5 m a W c v U G F j a 2 F n Z S 5 4 b W w g o h g A K K A U A A A A A A A A A A A A A A A A A A A A A A A A A A A A h Y + 9 D o I w G E V f h X S n P 0 i M I R 9 l Y H G Q x M T E u D a l Q i M U Q 4 v l 3 R x 8 J F 9 B j K J u j v f c M 9 x 7 v 9 4 g G 9 s m u K j e 6 s 6 k i G G K A m V k V 2 p T p W h w x 3 C F M g 5 b I U + i U s E k G 5 u M t k x R 7 d w 5 I c R 7 j / 0 C d 3 1 F I k o Z O R S b n a x V K 9 B H 1 v / l U B v r h J E K c d i / x v A I M 7 b E M Y 0 x B T J D K L T 5 C t G 0 9 9 n + Q M i H x g 2 9 4 q U K 8 z W Q O Q J 5 f + A P U E s D B B Q A A g A I A D Z M S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2 T E t Z K I p H u A 4 A A A A R A A A A E w A c A E Z v c m 1 1 b G F z L 1 N l Y 3 R p b 2 4 x L m 0 g o h g A K K A U A A A A A A A A A A A A A A A A A A A A A A A A A A A A K 0 5 N L s n M z 1 M I h t C G 1 g B Q S w E C L Q A U A A I A C A A 2 T E t Z G D 6 P P K U A A A D 2 A A A A E g A A A A A A A A A A A A A A A A A A A A A A Q 2 9 u Z m l n L 1 B h Y 2 t h Z 2 U u e G 1 s U E s B A i 0 A F A A C A A g A N k x L W Q / K 6 a u k A A A A 6 Q A A A B M A A A A A A A A A A A A A A A A A 8 Q A A A F t D b 2 5 0 Z W 5 0 X 1 R 5 c G V z X S 5 4 b W x Q S w E C L Q A U A A I A C A A 2 T E t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X j o y t 5 1 g k e D f S H 3 d d C C o Q A A A A A C A A A A A A A D Z g A A w A A A A B A A A A A 1 f D i 3 U 8 2 T G f g B D m P V u 6 F X A A A A A A S A A A C g A A A A E A A A A O 5 x f w 7 T O u k c v t i K d G W Q T I R Q A A A A + o a J V U b w w f T F V N 5 0 a G v V y F L + k 5 U x 5 g W s 2 Q v 1 1 3 u 7 H S V 8 z w a F h N I z a T q m H 0 s E r 6 W h 7 q j N w + + q L O p u P z N U p W r W Q l f w C O p t K C i w e o J 2 R K w r t d 8 U A A A A 8 r 0 A b / k b Z d k m e V J y R Q / x 8 d g 1 2 6 E = < / D a t a M a s h u p > 
</file>

<file path=customXml/itemProps1.xml><?xml version="1.0" encoding="utf-8"?>
<ds:datastoreItem xmlns:ds="http://schemas.openxmlformats.org/officeDocument/2006/customXml" ds:itemID="{A41FDDB3-D8E7-4912-A651-1B76B3A5A5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AZK 2024</vt:lpstr>
      <vt:lpstr>'AZK 2024'!Drucktitel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Schaffner Andrea</dc:creator>
  <cp:lastModifiedBy>Lustenberger Corinne</cp:lastModifiedBy>
  <cp:lastPrinted>2022-11-23T15:20:59Z</cp:lastPrinted>
  <dcterms:created xsi:type="dcterms:W3CDTF">2018-04-05T11:56:26Z</dcterms:created>
  <dcterms:modified xsi:type="dcterms:W3CDTF">2024-12-06T12:37:45Z</dcterms:modified>
</cp:coreProperties>
</file>